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445" activeTab="0"/>
  </bookViews>
  <sheets>
    <sheet name="MK" sheetId="1" r:id="rId1"/>
    <sheet name="Min" sheetId="2" r:id="rId2"/>
    <sheet name="Cad" sheetId="3" r:id="rId3"/>
    <sheet name="Nat" sheetId="4" r:id="rId4"/>
    <sheet name="Max" sheetId="5" r:id="rId5"/>
    <sheet name="Max M" sheetId="6" r:id="rId6"/>
    <sheet name="DD2" sheetId="7" r:id="rId7"/>
    <sheet name="X 30" sheetId="8" r:id="rId8"/>
    <sheet name="X 30 M" sheetId="9" r:id="rId9"/>
    <sheet name="KZ2" sheetId="10" r:id="rId10"/>
    <sheet name="KZ2 M" sheetId="11" r:id="rId11"/>
    <sheet name="Vide" sheetId="12" r:id="rId12"/>
    <sheet name="Paramétrage" sheetId="13" r:id="rId13"/>
    <sheet name="Feuil1" sheetId="14" r:id="rId14"/>
  </sheets>
  <definedNames>
    <definedName name="classé">'Paramétrage'!$D$1</definedName>
    <definedName name="début" localSheetId="2">'Cad'!$B$6</definedName>
    <definedName name="début" localSheetId="6">'DD2'!$B$6</definedName>
    <definedName name="début" localSheetId="9">'KZ2'!$B$6</definedName>
    <definedName name="début" localSheetId="10">'KZ2 M'!$B$6</definedName>
    <definedName name="début" localSheetId="4">'Max'!$B$6</definedName>
    <definedName name="début" localSheetId="5">'Max M'!$B$6</definedName>
    <definedName name="début" localSheetId="1">'Min'!$B$6</definedName>
    <definedName name="début" localSheetId="0">'MK'!$B$6</definedName>
    <definedName name="début" localSheetId="3">'Nat'!$B$6</definedName>
    <definedName name="début" localSheetId="12">'Paramétrage'!#REF!</definedName>
    <definedName name="début" localSheetId="11">'Vide'!$B$6</definedName>
    <definedName name="début" localSheetId="7">'X 30'!$B$6</definedName>
    <definedName name="début" localSheetId="8">'X 30 M'!$B$6</definedName>
    <definedName name="début">#REF!</definedName>
    <definedName name="fin" localSheetId="2">'Cad'!$AL$37</definedName>
    <definedName name="fin" localSheetId="6">'DD2'!$AL$37</definedName>
    <definedName name="fin" localSheetId="9">'KZ2'!$AL$37</definedName>
    <definedName name="fin" localSheetId="10">'KZ2 M'!$AL$37</definedName>
    <definedName name="fin" localSheetId="4">'Max'!$AL$37</definedName>
    <definedName name="fin" localSheetId="5">'Max M'!$AL$37</definedName>
    <definedName name="fin" localSheetId="1">'Min'!$AL$37</definedName>
    <definedName name="fin" localSheetId="0">'MK'!$AL$38</definedName>
    <definedName name="fin" localSheetId="3">'Nat'!$AL$47</definedName>
    <definedName name="fin" localSheetId="12">'Paramétrage'!#REF!</definedName>
    <definedName name="fin" localSheetId="11">'Vide'!$AL$37</definedName>
    <definedName name="fin" localSheetId="7">'X 30'!$AL$37</definedName>
    <definedName name="fin" localSheetId="8">'X 30 M'!$AL$37</definedName>
    <definedName name="fin">#REF!</definedName>
    <definedName name="_xlnm.Print_Titles" localSheetId="2">'Cad'!$1:$5</definedName>
    <definedName name="_xlnm.Print_Titles" localSheetId="6">'DD2'!$1:$5</definedName>
    <definedName name="_xlnm.Print_Titles" localSheetId="9">'KZ2'!$1:$5</definedName>
    <definedName name="_xlnm.Print_Titles" localSheetId="10">'KZ2 M'!$1:$5</definedName>
    <definedName name="_xlnm.Print_Titles" localSheetId="4">'Max'!$1:$5</definedName>
    <definedName name="_xlnm.Print_Titles" localSheetId="5">'Max M'!$1:$5</definedName>
    <definedName name="_xlnm.Print_Titles" localSheetId="1">'Min'!$1:$5</definedName>
    <definedName name="_xlnm.Print_Titles" localSheetId="0">'MK'!$1:$5</definedName>
    <definedName name="_xlnm.Print_Titles" localSheetId="3">'Nat'!$1:$5</definedName>
    <definedName name="_xlnm.Print_Titles" localSheetId="11">'Vide'!$1:$5</definedName>
    <definedName name="_xlnm.Print_Titles" localSheetId="7">'X 30'!$1:$5</definedName>
    <definedName name="_xlnm.Print_Titles" localSheetId="8">'X 30 M'!$1:$5</definedName>
    <definedName name="Liste">#REF!</definedName>
    <definedName name="Nbcourse">'Paramétrage'!$D$2</definedName>
    <definedName name="_xlnm.Print_Area" localSheetId="2">'Cad'!$A$1:$AK$37</definedName>
    <definedName name="_xlnm.Print_Area" localSheetId="6">'DD2'!$A$1:$AK$37</definedName>
    <definedName name="_xlnm.Print_Area" localSheetId="9">'KZ2'!$A$1:$AK$37</definedName>
    <definedName name="_xlnm.Print_Area" localSheetId="10">'KZ2 M'!$A$1:$AK$37</definedName>
    <definedName name="_xlnm.Print_Area" localSheetId="4">'Max'!$A$1:$AK$37</definedName>
    <definedName name="_xlnm.Print_Area" localSheetId="5">'Max M'!$A$1:$AK$37</definedName>
    <definedName name="_xlnm.Print_Area" localSheetId="1">'Min'!$A$1:$AK$37</definedName>
    <definedName name="_xlnm.Print_Area" localSheetId="0">'MK'!$A$1:$AK$38</definedName>
    <definedName name="_xlnm.Print_Area" localSheetId="3">'Nat'!$A$1:$AK$47</definedName>
    <definedName name="_xlnm.Print_Area" localSheetId="12">'Paramétrage'!$A$1:$D$2</definedName>
    <definedName name="_xlnm.Print_Area" localSheetId="11">'Vide'!$A$1:$AK$37</definedName>
    <definedName name="_xlnm.Print_Area" localSheetId="7">'X 30'!$A$1:$AK$37</definedName>
    <definedName name="_xlnm.Print_Area" localSheetId="8">'X 30 M'!$A$1:$AK$37</definedName>
  </definedNames>
  <calcPr fullCalcOnLoad="1"/>
</workbook>
</file>

<file path=xl/sharedStrings.xml><?xml version="1.0" encoding="utf-8"?>
<sst xmlns="http://schemas.openxmlformats.org/spreadsheetml/2006/main" count="719" uniqueCount="144">
  <si>
    <t>Nom</t>
  </si>
  <si>
    <t>Prénom</t>
  </si>
  <si>
    <t>ASK</t>
  </si>
  <si>
    <t>Classé</t>
  </si>
  <si>
    <t>Total</t>
  </si>
  <si>
    <t>Moirans</t>
  </si>
  <si>
    <t>Nombre de Participants</t>
  </si>
  <si>
    <t>Le Creusot</t>
  </si>
  <si>
    <t>Minime</t>
  </si>
  <si>
    <t>Cadet</t>
  </si>
  <si>
    <t>Résultats supplémentaires</t>
  </si>
  <si>
    <t>Résultat max</t>
  </si>
  <si>
    <t>BFC</t>
  </si>
  <si>
    <t>PF</t>
  </si>
  <si>
    <t>F</t>
  </si>
  <si>
    <t>Nb de manches comptabilisées :</t>
  </si>
  <si>
    <t>Pour être classé, il faut avoir participé à au moins</t>
  </si>
  <si>
    <t>courses</t>
  </si>
  <si>
    <t>Nb manches</t>
  </si>
  <si>
    <t>Nb de manches comptabilisées</t>
  </si>
  <si>
    <t>Nb de manches pour être classé</t>
  </si>
  <si>
    <t>Nb Hors course</t>
  </si>
  <si>
    <t>Rotax Max</t>
  </si>
  <si>
    <t>Bonus Meilleur tour en course</t>
  </si>
  <si>
    <t>Points Bonus</t>
  </si>
  <si>
    <t>Mini-Kart</t>
  </si>
  <si>
    <t>Rotax Max Master</t>
  </si>
  <si>
    <t>OPEN</t>
  </si>
  <si>
    <t>HENRIO Hugo</t>
  </si>
  <si>
    <t>Chalon</t>
  </si>
  <si>
    <t>Sens</t>
  </si>
  <si>
    <t>Bretigny</t>
  </si>
  <si>
    <t>Rosny</t>
  </si>
  <si>
    <t>Angerville</t>
  </si>
  <si>
    <t>DUCLOS Thibault</t>
  </si>
  <si>
    <t>Dourdan</t>
  </si>
  <si>
    <t>GUERARD Martin</t>
  </si>
  <si>
    <t>Pour la course du 17 Mars , la finale ayant été annulée , les points de la Préfinale ont été doublés</t>
  </si>
  <si>
    <t>BOISSON Madeline</t>
  </si>
  <si>
    <t>ROY Coranthyn</t>
  </si>
  <si>
    <t>CARDOSO Enzo</t>
  </si>
  <si>
    <t>PECRIAUX Mathys</t>
  </si>
  <si>
    <t>PECRIAUX Thiméo</t>
  </si>
  <si>
    <t>Sens Trophy 2015</t>
  </si>
  <si>
    <t>DD2</t>
  </si>
  <si>
    <t>Nationale</t>
  </si>
  <si>
    <t>KZ 2</t>
  </si>
  <si>
    <t>JIMENEZ Gabriel</t>
  </si>
  <si>
    <t>CAPIETTO Macéo</t>
  </si>
  <si>
    <t>GILTAIRE Evan</t>
  </si>
  <si>
    <t>LAMBLA Solal</t>
  </si>
  <si>
    <t>HERVAS Valentin</t>
  </si>
  <si>
    <t>ABRAMCZYK Noam</t>
  </si>
  <si>
    <t>HADJAR Isack</t>
  </si>
  <si>
    <t>GHRIB Medy</t>
  </si>
  <si>
    <t>BELTRAMELLI Viny</t>
  </si>
  <si>
    <t>COUBES Louis</t>
  </si>
  <si>
    <t>BELTRAMELLI Brady</t>
  </si>
  <si>
    <t>MAITRE Neill</t>
  </si>
  <si>
    <t>ASK 21</t>
  </si>
  <si>
    <t>VAISON Ayrton</t>
  </si>
  <si>
    <t>VETIL Hugo</t>
  </si>
  <si>
    <t>Salbris</t>
  </si>
  <si>
    <t>L'Enclos</t>
  </si>
  <si>
    <t>Sens Trophy 2016</t>
  </si>
  <si>
    <t>HELIAS Jimmy</t>
  </si>
  <si>
    <t>FURON-CASTELAIN Maxime</t>
  </si>
  <si>
    <t>NAU Romain</t>
  </si>
  <si>
    <t>Lommerange</t>
  </si>
  <si>
    <t>MONTAGNE Tom</t>
  </si>
  <si>
    <t>SOUBIROU Eliott</t>
  </si>
  <si>
    <t>SCHULZ Karel</t>
  </si>
  <si>
    <t>Lorraine Kart</t>
  </si>
  <si>
    <t>BOITEL Enzo</t>
  </si>
  <si>
    <t>NICOULEAU William</t>
  </si>
  <si>
    <t>AS Mantaise</t>
  </si>
  <si>
    <t>SPIRGEL Mattéo</t>
  </si>
  <si>
    <t>PIN Doriane</t>
  </si>
  <si>
    <t>MAGUET Sacha</t>
  </si>
  <si>
    <t>LASSOUED Mehdi</t>
  </si>
  <si>
    <t>CONDOR Stefan</t>
  </si>
  <si>
    <t>ROBERT Tom</t>
  </si>
  <si>
    <t>GIRAUDEAU Manon</t>
  </si>
  <si>
    <t>HERVÉ Alexandra</t>
  </si>
  <si>
    <t>FRAYSSE Kilian</t>
  </si>
  <si>
    <t>BOECKLER Romain</t>
  </si>
  <si>
    <t>HEYERT Théo</t>
  </si>
  <si>
    <t>HOUGUET Marat</t>
  </si>
  <si>
    <t>CHABIN Enzo</t>
  </si>
  <si>
    <t>ROUCHY Thomas</t>
  </si>
  <si>
    <t>SERANZI Maxime</t>
  </si>
  <si>
    <t>BASTARD Erwan</t>
  </si>
  <si>
    <t>PROUTEAU Camille</t>
  </si>
  <si>
    <t>ZOURRAY Alexis</t>
  </si>
  <si>
    <t>CONDE Hugo</t>
  </si>
  <si>
    <t>DUCHAUSSOY Julien</t>
  </si>
  <si>
    <t>DOMBROWSKI Thomas</t>
  </si>
  <si>
    <t>AUGIER Manon</t>
  </si>
  <si>
    <t>LHUSSIER Sarah</t>
  </si>
  <si>
    <t>LUNEL Elodie</t>
  </si>
  <si>
    <t>MARLOT Jessy</t>
  </si>
  <si>
    <t>Brétigny</t>
  </si>
  <si>
    <t>Beltoise</t>
  </si>
  <si>
    <t>Auboise</t>
  </si>
  <si>
    <t>ASCAP</t>
  </si>
  <si>
    <t>GIRAUD Vadime</t>
  </si>
  <si>
    <t>SABUCO Michel</t>
  </si>
  <si>
    <t>FAISY Franck</t>
  </si>
  <si>
    <t>MIEL Sébastien</t>
  </si>
  <si>
    <t>CAILLE Jordan</t>
  </si>
  <si>
    <t>FOULLIARON Cédric</t>
  </si>
  <si>
    <t>MAHR Jean-Christophe</t>
  </si>
  <si>
    <t>NACHTERGAEL Hugo</t>
  </si>
  <si>
    <t>BERTRAND Sébastien</t>
  </si>
  <si>
    <t>Soissons</t>
  </si>
  <si>
    <t>ANCHER Brian</t>
  </si>
  <si>
    <t>BORNEL Maxence</t>
  </si>
  <si>
    <t>FERNANDO Leandre</t>
  </si>
  <si>
    <t>DELAVIER Eric</t>
  </si>
  <si>
    <t>AUGER Christophe</t>
  </si>
  <si>
    <t>TUTIN Philippe</t>
  </si>
  <si>
    <t>SANTOS William</t>
  </si>
  <si>
    <t>BARTH Didier</t>
  </si>
  <si>
    <t>POUQUET Jean-Philippe</t>
  </si>
  <si>
    <t>DURAND Quentin</t>
  </si>
  <si>
    <t>HERVAS Didier</t>
  </si>
  <si>
    <t>TOURLOURAT Sébastien</t>
  </si>
  <si>
    <t>X 30 Senior</t>
  </si>
  <si>
    <t>X 30 Master</t>
  </si>
  <si>
    <t>KZ 2 Master</t>
  </si>
  <si>
    <t>ROGER Alexis</t>
  </si>
  <si>
    <t>SOULAT Louis-Henri</t>
  </si>
  <si>
    <t>PERDRY Alban</t>
  </si>
  <si>
    <t>BRIFAUD EXPOSITO Lou</t>
  </si>
  <si>
    <t>FRANÇOIS Emmanuel</t>
  </si>
  <si>
    <t>FRETE Fabrice</t>
  </si>
  <si>
    <t>MOREL Benoit</t>
  </si>
  <si>
    <t>GABORIT Francis</t>
  </si>
  <si>
    <t>FERNANDO Carlos</t>
  </si>
  <si>
    <t>MICHAUD Jérome</t>
  </si>
  <si>
    <t>CAILLEAU Sébastien</t>
  </si>
  <si>
    <t>WOLKEN Erwan</t>
  </si>
  <si>
    <t>BAILLY Thomas</t>
  </si>
  <si>
    <t>BOTTON Roger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</si>
</sst>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_-* #,##0.0\ _F_-;\-* #,##0.0\ _F_-;_-* &quot;-&quot;??\ _F_-;_-@_-"/>
    <numFmt numFmtId="174" formatCode="_-* #,##0\ _F_-;\-* #,##0\ _F_-;_-* &quot;-&quot;??\ _F_-;_-@_-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%"/>
    <numFmt numFmtId="181" formatCode="&quot;Vrai&quot;;&quot;Vrai&quot;;&quot;Faux&quot;"/>
    <numFmt numFmtId="182" formatCode="&quot;Actif&quot;;&quot;Actif&quot;;&quot;Inactif&quot;"/>
    <numFmt numFmtId="183" formatCode="[$-40C]dddd\ d\ mmmm\ yyyy"/>
    <numFmt numFmtId="184" formatCode="[$-40C]d\-mmm\-yy;@"/>
  </numFmts>
  <fonts count="3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b/>
      <i/>
      <sz val="11"/>
      <color indexed="8"/>
      <name val="Times New Roman"/>
      <family val="1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u val="single"/>
      <sz val="26"/>
      <color indexed="8"/>
      <name val="Verdan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hair"/>
      <bottom style="hair"/>
    </border>
    <border>
      <left style="dotted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dotted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5" borderId="1" applyNumberFormat="0" applyAlignment="0" applyProtection="0"/>
    <xf numFmtId="0" fontId="24" fillId="0" borderId="2" applyNumberFormat="0" applyFill="0" applyAlignment="0" applyProtection="0"/>
    <xf numFmtId="0" fontId="0" fillId="4" borderId="3" applyNumberFormat="0" applyFont="0" applyAlignment="0" applyProtection="0"/>
    <xf numFmtId="0" fontId="26" fillId="7" borderId="1" applyNumberFormat="0" applyAlignment="0" applyProtection="0"/>
    <xf numFmtId="0" fontId="27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15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17" borderId="9" applyNumberFormat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 textRotation="90" wrapText="1"/>
    </xf>
    <xf numFmtId="14" fontId="5" fillId="0" borderId="15" xfId="0" applyNumberFormat="1" applyFont="1" applyFill="1" applyBorder="1" applyAlignment="1">
      <alignment horizontal="center" vertical="center" textRotation="90"/>
    </xf>
    <xf numFmtId="14" fontId="16" fillId="0" borderId="16" xfId="0" applyNumberFormat="1" applyFont="1" applyFill="1" applyBorder="1" applyAlignment="1">
      <alignment horizontal="center" vertical="center" textRotation="90"/>
    </xf>
    <xf numFmtId="14" fontId="9" fillId="0" borderId="17" xfId="0" applyNumberFormat="1" applyFont="1" applyFill="1" applyBorder="1" applyAlignment="1">
      <alignment horizontal="left" vertical="center" textRotation="255"/>
    </xf>
    <xf numFmtId="0" fontId="5" fillId="0" borderId="18" xfId="0" applyFont="1" applyFill="1" applyBorder="1" applyAlignment="1">
      <alignment horizontal="center" vertical="center" textRotation="90" wrapText="1"/>
    </xf>
    <xf numFmtId="14" fontId="9" fillId="0" borderId="18" xfId="0" applyNumberFormat="1" applyFont="1" applyFill="1" applyBorder="1" applyAlignment="1">
      <alignment horizontal="left" vertical="center"/>
    </xf>
    <xf numFmtId="14" fontId="9" fillId="0" borderId="19" xfId="0" applyNumberFormat="1" applyFont="1" applyFill="1" applyBorder="1" applyAlignment="1">
      <alignment horizontal="left" vertical="center"/>
    </xf>
    <xf numFmtId="14" fontId="5" fillId="0" borderId="20" xfId="0" applyNumberFormat="1" applyFont="1" applyFill="1" applyBorder="1" applyAlignment="1">
      <alignment horizontal="center" vertical="center" textRotation="90"/>
    </xf>
    <xf numFmtId="14" fontId="16" fillId="0" borderId="21" xfId="0" applyNumberFormat="1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textRotation="90" wrapText="1"/>
    </xf>
    <xf numFmtId="14" fontId="9" fillId="0" borderId="37" xfId="0" applyNumberFormat="1" applyFont="1" applyFill="1" applyBorder="1" applyAlignment="1">
      <alignment horizontal="left" vertical="center" textRotation="255"/>
    </xf>
    <xf numFmtId="0" fontId="5" fillId="0" borderId="38" xfId="0" applyFont="1" applyFill="1" applyBorder="1" applyAlignment="1">
      <alignment horizontal="center" vertical="center" textRotation="90" wrapText="1"/>
    </xf>
    <xf numFmtId="14" fontId="9" fillId="0" borderId="38" xfId="0" applyNumberFormat="1" applyFont="1" applyFill="1" applyBorder="1" applyAlignment="1">
      <alignment horizontal="left" vertical="center"/>
    </xf>
    <xf numFmtId="14" fontId="9" fillId="0" borderId="3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vertical="center"/>
    </xf>
    <xf numFmtId="0" fontId="21" fillId="0" borderId="27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vertical="center"/>
    </xf>
    <xf numFmtId="0" fontId="21" fillId="18" borderId="74" xfId="0" applyFont="1" applyFill="1" applyBorder="1" applyAlignment="1">
      <alignment horizontal="center" vertical="center" wrapText="1"/>
    </xf>
    <xf numFmtId="0" fontId="21" fillId="18" borderId="61" xfId="0" applyFont="1" applyFill="1" applyBorder="1" applyAlignment="1">
      <alignment vertical="center"/>
    </xf>
    <xf numFmtId="0" fontId="21" fillId="18" borderId="11" xfId="0" applyFont="1" applyFill="1" applyBorder="1" applyAlignment="1">
      <alignment horizontal="center" vertical="center" wrapText="1"/>
    </xf>
    <xf numFmtId="0" fontId="21" fillId="18" borderId="43" xfId="0" applyFont="1" applyFill="1" applyBorder="1" applyAlignment="1">
      <alignment vertical="center"/>
    </xf>
    <xf numFmtId="0" fontId="21" fillId="18" borderId="49" xfId="0" applyFont="1" applyFill="1" applyBorder="1" applyAlignment="1">
      <alignment vertical="center"/>
    </xf>
    <xf numFmtId="0" fontId="21" fillId="18" borderId="44" xfId="0" applyFont="1" applyFill="1" applyBorder="1" applyAlignment="1">
      <alignment vertical="center"/>
    </xf>
    <xf numFmtId="0" fontId="5" fillId="18" borderId="20" xfId="0" applyFont="1" applyFill="1" applyBorder="1" applyAlignment="1">
      <alignment horizontal="center" vertical="center" textRotation="90" wrapText="1"/>
    </xf>
    <xf numFmtId="14" fontId="9" fillId="18" borderId="17" xfId="0" applyNumberFormat="1" applyFont="1" applyFill="1" applyBorder="1" applyAlignment="1">
      <alignment horizontal="left" vertical="center" textRotation="255"/>
    </xf>
    <xf numFmtId="0" fontId="5" fillId="18" borderId="18" xfId="0" applyFont="1" applyFill="1" applyBorder="1" applyAlignment="1">
      <alignment horizontal="center" vertical="center" textRotation="90" wrapText="1"/>
    </xf>
    <xf numFmtId="14" fontId="9" fillId="18" borderId="18" xfId="0" applyNumberFormat="1" applyFont="1" applyFill="1" applyBorder="1" applyAlignment="1">
      <alignment horizontal="left" vertical="center"/>
    </xf>
    <xf numFmtId="14" fontId="9" fillId="18" borderId="19" xfId="0" applyNumberFormat="1" applyFont="1" applyFill="1" applyBorder="1" applyAlignment="1">
      <alignment horizontal="left" vertical="center"/>
    </xf>
    <xf numFmtId="14" fontId="5" fillId="18" borderId="20" xfId="0" applyNumberFormat="1" applyFont="1" applyFill="1" applyBorder="1" applyAlignment="1">
      <alignment horizontal="center" vertical="center" textRotation="90"/>
    </xf>
    <xf numFmtId="14" fontId="16" fillId="18" borderId="21" xfId="0" applyNumberFormat="1" applyFont="1" applyFill="1" applyBorder="1" applyAlignment="1">
      <alignment horizontal="center" vertical="center" textRotation="90"/>
    </xf>
    <xf numFmtId="0" fontId="5" fillId="18" borderId="65" xfId="0" applyFont="1" applyFill="1" applyBorder="1" applyAlignment="1">
      <alignment horizontal="center" vertical="center"/>
    </xf>
    <xf numFmtId="0" fontId="5" fillId="18" borderId="75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center"/>
    </xf>
    <xf numFmtId="0" fontId="5" fillId="18" borderId="6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6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7" fillId="0" borderId="76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 textRotation="90" wrapText="1"/>
    </xf>
    <xf numFmtId="184" fontId="5" fillId="0" borderId="79" xfId="0" applyNumberFormat="1" applyFont="1" applyFill="1" applyBorder="1" applyAlignment="1">
      <alignment horizontal="center" vertical="center" textRotation="90" wrapText="1"/>
    </xf>
    <xf numFmtId="184" fontId="5" fillId="0" borderId="16" xfId="0" applyNumberFormat="1" applyFont="1" applyFill="1" applyBorder="1" applyAlignment="1">
      <alignment horizontal="center" vertical="center" textRotation="90" wrapText="1"/>
    </xf>
    <xf numFmtId="0" fontId="21" fillId="0" borderId="80" xfId="0" applyFont="1" applyFill="1" applyBorder="1" applyAlignment="1">
      <alignment horizontal="left" vertical="center" textRotation="90" wrapText="1"/>
    </xf>
    <xf numFmtId="0" fontId="21" fillId="0" borderId="81" xfId="0" applyFont="1" applyFill="1" applyBorder="1" applyAlignment="1">
      <alignment horizontal="left" vertical="center" textRotation="90" wrapText="1"/>
    </xf>
    <xf numFmtId="0" fontId="21" fillId="0" borderId="82" xfId="0" applyFont="1" applyFill="1" applyBorder="1" applyAlignment="1">
      <alignment horizontal="left" vertical="center" textRotation="90" wrapText="1"/>
    </xf>
    <xf numFmtId="184" fontId="5" fillId="0" borderId="15" xfId="0" applyNumberFormat="1" applyFont="1" applyFill="1" applyBorder="1" applyAlignment="1">
      <alignment horizontal="center" vertical="center" textRotation="90" wrapText="1"/>
    </xf>
    <xf numFmtId="0" fontId="21" fillId="18" borderId="80" xfId="0" applyFont="1" applyFill="1" applyBorder="1" applyAlignment="1">
      <alignment horizontal="left" vertical="center" textRotation="90" wrapText="1"/>
    </xf>
    <xf numFmtId="0" fontId="21" fillId="18" borderId="81" xfId="0" applyFont="1" applyFill="1" applyBorder="1" applyAlignment="1">
      <alignment horizontal="left" vertical="center" textRotation="90" wrapText="1"/>
    </xf>
    <xf numFmtId="0" fontId="21" fillId="18" borderId="82" xfId="0" applyFont="1" applyFill="1" applyBorder="1" applyAlignment="1">
      <alignment horizontal="left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C42"/>
  <sheetViews>
    <sheetView tabSelected="1" zoomScale="75" zoomScaleNormal="75" zoomScalePageLayoutView="0" workbookViewId="0" topLeftCell="A1">
      <pane xSplit="11" ySplit="5" topLeftCell="L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L3" sqref="AL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19" t="s">
        <v>25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7" t="s">
        <v>10</v>
      </c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9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3" t="s">
        <v>21</v>
      </c>
      <c r="K3" s="167" t="s">
        <v>24</v>
      </c>
      <c r="L3" s="166">
        <v>42442</v>
      </c>
      <c r="M3" s="161"/>
      <c r="N3" s="161">
        <v>42526</v>
      </c>
      <c r="O3" s="161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1">
        <v>42645</v>
      </c>
      <c r="AK3" s="162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4"/>
      <c r="K4" s="168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5"/>
      <c r="K5" s="169"/>
      <c r="L5" s="133" t="s">
        <v>65</v>
      </c>
      <c r="M5" s="134"/>
      <c r="N5" s="133"/>
      <c r="O5" s="134"/>
      <c r="P5" s="133"/>
      <c r="Q5" s="134"/>
      <c r="R5" s="133"/>
      <c r="S5" s="134"/>
      <c r="T5" s="135"/>
      <c r="U5" s="134"/>
      <c r="V5" s="133"/>
      <c r="W5" s="134"/>
      <c r="X5" s="133"/>
      <c r="Y5" s="134"/>
      <c r="Z5" s="135"/>
      <c r="AA5" s="134"/>
      <c r="AB5" s="135"/>
      <c r="AC5" s="134"/>
      <c r="AD5" s="135"/>
      <c r="AE5" s="134"/>
      <c r="AF5" s="135"/>
      <c r="AG5" s="134"/>
      <c r="AH5" s="133"/>
      <c r="AI5" s="134"/>
      <c r="AJ5" s="133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113" t="s">
        <v>65</v>
      </c>
      <c r="E6" s="113"/>
      <c r="F6" s="114"/>
      <c r="G6" s="113" t="s">
        <v>32</v>
      </c>
      <c r="H6" s="39" t="str">
        <f aca="true" t="shared" si="0" ref="H6:H36">IF(COUNTA(AK6)&gt;0,IF(COUNTA(L6:AK6)&lt;classé,"Non","Oui"),"Non")</f>
        <v>Non</v>
      </c>
      <c r="I6" s="115">
        <f aca="true" t="shared" si="1" ref="I6:I36">SUM(L6:AK6)-SUM(AN6:BA6)+K6</f>
        <v>104</v>
      </c>
      <c r="J6" s="116"/>
      <c r="K6" s="147">
        <f aca="true" t="shared" si="2" ref="K6:K36">COUNTIF(L$5:AK$5,$D6)*4</f>
        <v>4</v>
      </c>
      <c r="L6" s="118">
        <v>50</v>
      </c>
      <c r="M6" s="119">
        <v>50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6">MAX(L6:AK6)</f>
        <v>50</v>
      </c>
      <c r="AM6" s="5">
        <f aca="true" t="shared" si="4" ref="AM6:AM23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6">A6+1</f>
        <v>2</v>
      </c>
      <c r="B7" s="51"/>
      <c r="C7" s="56"/>
      <c r="D7" s="57" t="s">
        <v>40</v>
      </c>
      <c r="E7" s="57"/>
      <c r="F7" s="58"/>
      <c r="G7" s="57" t="s">
        <v>32</v>
      </c>
      <c r="H7" s="39" t="str">
        <f t="shared" si="0"/>
        <v>Non</v>
      </c>
      <c r="I7" s="14">
        <f t="shared" si="1"/>
        <v>80</v>
      </c>
      <c r="J7" s="117"/>
      <c r="K7" s="147">
        <f t="shared" si="2"/>
        <v>0</v>
      </c>
      <c r="L7" s="15">
        <v>40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40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 t="s">
        <v>49</v>
      </c>
      <c r="E8" s="57"/>
      <c r="F8" s="58"/>
      <c r="G8" s="57" t="s">
        <v>32</v>
      </c>
      <c r="H8" s="39" t="str">
        <f t="shared" si="0"/>
        <v>Non</v>
      </c>
      <c r="I8" s="14">
        <f t="shared" si="1"/>
        <v>62</v>
      </c>
      <c r="J8" s="117"/>
      <c r="K8" s="147">
        <f t="shared" si="2"/>
        <v>0</v>
      </c>
      <c r="L8" s="15">
        <v>30</v>
      </c>
      <c r="M8" s="16">
        <v>32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4"/>
      <c r="AG8" s="55"/>
      <c r="AH8" s="59"/>
      <c r="AI8" s="16"/>
      <c r="AJ8" s="55"/>
      <c r="AK8" s="82"/>
      <c r="AL8" s="4">
        <f t="shared" si="3"/>
        <v>32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 t="s">
        <v>66</v>
      </c>
      <c r="E9" s="57"/>
      <c r="F9" s="58"/>
      <c r="G9" s="57" t="s">
        <v>32</v>
      </c>
      <c r="H9" s="39" t="str">
        <f t="shared" si="0"/>
        <v>Non</v>
      </c>
      <c r="I9" s="14">
        <f t="shared" si="1"/>
        <v>48</v>
      </c>
      <c r="J9" s="117"/>
      <c r="K9" s="147">
        <f t="shared" si="2"/>
        <v>0</v>
      </c>
      <c r="L9" s="15">
        <v>22</v>
      </c>
      <c r="M9" s="16">
        <v>26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4"/>
      <c r="AG9" s="55"/>
      <c r="AH9" s="59"/>
      <c r="AI9" s="16"/>
      <c r="AJ9" s="55"/>
      <c r="AK9" s="82"/>
      <c r="AL9" s="4">
        <f t="shared" si="3"/>
        <v>26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57" t="s">
        <v>51</v>
      </c>
      <c r="E10" s="57"/>
      <c r="F10" s="58"/>
      <c r="G10" s="57" t="s">
        <v>30</v>
      </c>
      <c r="H10" s="39" t="str">
        <f t="shared" si="0"/>
        <v>Non</v>
      </c>
      <c r="I10" s="14">
        <f t="shared" si="1"/>
        <v>44</v>
      </c>
      <c r="J10" s="117"/>
      <c r="K10" s="147">
        <f t="shared" si="2"/>
        <v>0</v>
      </c>
      <c r="L10" s="15">
        <v>26</v>
      </c>
      <c r="M10" s="16">
        <v>18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26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 t="s">
        <v>50</v>
      </c>
      <c r="E11" s="57"/>
      <c r="F11" s="58"/>
      <c r="G11" s="57" t="s">
        <v>32</v>
      </c>
      <c r="H11" s="39" t="str">
        <f t="shared" si="0"/>
        <v>Non</v>
      </c>
      <c r="I11" s="14">
        <f t="shared" si="1"/>
        <v>42</v>
      </c>
      <c r="J11" s="117"/>
      <c r="K11" s="147">
        <f t="shared" si="2"/>
        <v>0</v>
      </c>
      <c r="L11" s="15">
        <v>20</v>
      </c>
      <c r="M11" s="16">
        <v>22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4"/>
      <c r="AG11" s="55"/>
      <c r="AH11" s="59"/>
      <c r="AI11" s="16"/>
      <c r="AJ11" s="55"/>
      <c r="AK11" s="82"/>
      <c r="AL11" s="4">
        <f t="shared" si="3"/>
        <v>22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 t="s">
        <v>69</v>
      </c>
      <c r="E12" s="57"/>
      <c r="F12" s="58"/>
      <c r="G12" s="57" t="s">
        <v>68</v>
      </c>
      <c r="H12" s="39" t="str">
        <f t="shared" si="0"/>
        <v>Non</v>
      </c>
      <c r="I12" s="14">
        <f t="shared" si="1"/>
        <v>38</v>
      </c>
      <c r="J12" s="117"/>
      <c r="K12" s="147">
        <f t="shared" si="2"/>
        <v>0</v>
      </c>
      <c r="L12" s="15">
        <v>19</v>
      </c>
      <c r="M12" s="16">
        <v>19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19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 t="s">
        <v>67</v>
      </c>
      <c r="E13" s="57"/>
      <c r="F13" s="58"/>
      <c r="G13" s="57" t="s">
        <v>62</v>
      </c>
      <c r="H13" s="39" t="str">
        <f t="shared" si="0"/>
        <v>Non</v>
      </c>
      <c r="I13" s="14">
        <f t="shared" si="1"/>
        <v>37</v>
      </c>
      <c r="J13" s="117"/>
      <c r="K13" s="147">
        <f t="shared" si="2"/>
        <v>0</v>
      </c>
      <c r="L13" s="15">
        <v>17</v>
      </c>
      <c r="M13" s="16">
        <v>20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20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 t="s">
        <v>70</v>
      </c>
      <c r="E14" s="57"/>
      <c r="F14" s="58"/>
      <c r="G14" s="152" t="s">
        <v>31</v>
      </c>
      <c r="H14" s="39" t="str">
        <f t="shared" si="0"/>
        <v>Non</v>
      </c>
      <c r="I14" s="14">
        <f t="shared" si="1"/>
        <v>34</v>
      </c>
      <c r="J14" s="117"/>
      <c r="K14" s="147">
        <f t="shared" si="2"/>
        <v>0</v>
      </c>
      <c r="L14" s="15">
        <v>18</v>
      </c>
      <c r="M14" s="16">
        <v>16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18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 t="s">
        <v>42</v>
      </c>
      <c r="E15" s="57"/>
      <c r="F15" s="58"/>
      <c r="G15" s="57" t="s">
        <v>32</v>
      </c>
      <c r="H15" s="39" t="str">
        <f t="shared" si="0"/>
        <v>Non</v>
      </c>
      <c r="I15" s="14">
        <f t="shared" si="1"/>
        <v>33</v>
      </c>
      <c r="J15" s="117"/>
      <c r="K15" s="147">
        <f t="shared" si="2"/>
        <v>0</v>
      </c>
      <c r="L15" s="15">
        <v>16</v>
      </c>
      <c r="M15" s="16">
        <v>17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17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61"/>
      <c r="C16" s="129"/>
      <c r="D16" s="152" t="s">
        <v>71</v>
      </c>
      <c r="E16" s="68"/>
      <c r="F16" s="69"/>
      <c r="G16" s="153" t="s">
        <v>72</v>
      </c>
      <c r="H16" s="39" t="str">
        <f t="shared" si="0"/>
        <v>Non</v>
      </c>
      <c r="I16" s="14">
        <f t="shared" si="1"/>
        <v>30</v>
      </c>
      <c r="J16" s="124"/>
      <c r="K16" s="147">
        <f t="shared" si="2"/>
        <v>0</v>
      </c>
      <c r="L16" s="70">
        <v>15</v>
      </c>
      <c r="M16" s="16">
        <v>15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15</v>
      </c>
      <c r="AM16" s="5">
        <f t="shared" si="4"/>
        <v>2</v>
      </c>
      <c r="AN16" s="94">
        <f aca="true" t="shared" si="7" ref="AN16:BA2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 t="s">
        <v>73</v>
      </c>
      <c r="E17" s="57"/>
      <c r="F17" s="58"/>
      <c r="G17" s="57" t="s">
        <v>63</v>
      </c>
      <c r="H17" s="39" t="str">
        <f t="shared" si="0"/>
        <v>Non</v>
      </c>
      <c r="I17" s="14">
        <f t="shared" si="1"/>
        <v>28</v>
      </c>
      <c r="J17" s="117"/>
      <c r="K17" s="147">
        <f t="shared" si="2"/>
        <v>0</v>
      </c>
      <c r="L17" s="15">
        <v>14</v>
      </c>
      <c r="M17" s="16">
        <v>14</v>
      </c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14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aca="true" t="shared" si="8" ref="AM24:AM35">COUNTA(L24:AK24)</f>
        <v>0</v>
      </c>
      <c r="AN24" s="94">
        <f aca="true" t="shared" si="9" ref="AN24:BA36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95">
        <f t="shared" si="9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>
        <v>2</v>
      </c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8"/>
        <v>0</v>
      </c>
      <c r="AN25" s="94">
        <f t="shared" si="9"/>
        <v>0</v>
      </c>
      <c r="AO25" s="4">
        <f t="shared" si="9"/>
        <v>0</v>
      </c>
      <c r="AP25" s="4">
        <f t="shared" si="9"/>
        <v>0</v>
      </c>
      <c r="AQ25" s="4">
        <f t="shared" si="9"/>
        <v>0</v>
      </c>
      <c r="AR25" s="4">
        <f t="shared" si="9"/>
        <v>0</v>
      </c>
      <c r="AS25" s="4">
        <f t="shared" si="9"/>
        <v>0</v>
      </c>
      <c r="AT25" s="4">
        <f t="shared" si="9"/>
        <v>0</v>
      </c>
      <c r="AU25" s="4">
        <f t="shared" si="9"/>
        <v>0</v>
      </c>
      <c r="AV25" s="4">
        <f t="shared" si="9"/>
        <v>0</v>
      </c>
      <c r="AW25" s="4">
        <f t="shared" si="9"/>
        <v>0</v>
      </c>
      <c r="AX25" s="4">
        <f t="shared" si="9"/>
        <v>0</v>
      </c>
      <c r="AY25" s="4">
        <f t="shared" si="9"/>
        <v>0</v>
      </c>
      <c r="AZ25" s="4">
        <f t="shared" si="9"/>
        <v>0</v>
      </c>
      <c r="BA25" s="95">
        <f t="shared" si="9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>
        <v>2</v>
      </c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9"/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131"/>
      <c r="AK28" s="82"/>
      <c r="AL28" s="4">
        <f t="shared" si="3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9"/>
        <v>0</v>
      </c>
      <c r="AO33" s="4">
        <f t="shared" si="9"/>
        <v>0</v>
      </c>
      <c r="AP33" s="4">
        <f t="shared" si="9"/>
        <v>0</v>
      </c>
      <c r="AQ33" s="4">
        <f t="shared" si="9"/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si="9"/>
        <v>0</v>
      </c>
      <c r="AO34" s="4">
        <f t="shared" si="9"/>
        <v>0</v>
      </c>
      <c r="AP34" s="4">
        <f t="shared" si="9"/>
        <v>0</v>
      </c>
      <c r="AQ34" s="4">
        <f t="shared" si="9"/>
        <v>0</v>
      </c>
      <c r="AR34" s="4">
        <f t="shared" si="9"/>
        <v>0</v>
      </c>
      <c r="AS34" s="4">
        <f t="shared" si="9"/>
        <v>0</v>
      </c>
      <c r="AT34" s="4">
        <f t="shared" si="9"/>
        <v>0</v>
      </c>
      <c r="AU34" s="4">
        <f t="shared" si="9"/>
        <v>0</v>
      </c>
      <c r="AV34" s="4">
        <f t="shared" si="9"/>
        <v>0</v>
      </c>
      <c r="AW34" s="4">
        <f t="shared" si="9"/>
        <v>0</v>
      </c>
      <c r="AX34" s="4">
        <f t="shared" si="9"/>
        <v>0</v>
      </c>
      <c r="AY34" s="4">
        <f t="shared" si="9"/>
        <v>0</v>
      </c>
      <c r="AZ34" s="4">
        <f t="shared" si="9"/>
        <v>0</v>
      </c>
      <c r="BA34" s="95">
        <f t="shared" si="9"/>
        <v>0</v>
      </c>
      <c r="BB34" s="96"/>
      <c r="BC34" s="96"/>
    </row>
    <row r="35" spans="1:55" s="97" customFormat="1" ht="24.75" customHeigh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9"/>
        <v>0</v>
      </c>
      <c r="AO35" s="4">
        <f t="shared" si="9"/>
        <v>0</v>
      </c>
      <c r="AP35" s="4">
        <f t="shared" si="9"/>
        <v>0</v>
      </c>
      <c r="AQ35" s="4">
        <f t="shared" si="9"/>
        <v>0</v>
      </c>
      <c r="AR35" s="4">
        <f t="shared" si="9"/>
        <v>0</v>
      </c>
      <c r="AS35" s="4">
        <f t="shared" si="9"/>
        <v>0</v>
      </c>
      <c r="AT35" s="4">
        <f t="shared" si="9"/>
        <v>0</v>
      </c>
      <c r="AU35" s="4">
        <f t="shared" si="9"/>
        <v>0</v>
      </c>
      <c r="AV35" s="4">
        <f t="shared" si="9"/>
        <v>0</v>
      </c>
      <c r="AW35" s="4">
        <f t="shared" si="9"/>
        <v>0</v>
      </c>
      <c r="AX35" s="4">
        <f t="shared" si="9"/>
        <v>0</v>
      </c>
      <c r="AY35" s="4">
        <f t="shared" si="9"/>
        <v>0</v>
      </c>
      <c r="AZ35" s="4">
        <f t="shared" si="9"/>
        <v>0</v>
      </c>
      <c r="BA35" s="95">
        <f t="shared" si="9"/>
        <v>0</v>
      </c>
      <c r="BB35" s="96"/>
      <c r="BC35" s="96"/>
    </row>
    <row r="36" spans="1:55" s="97" customFormat="1" ht="24.75" customHeight="1" thickBot="1">
      <c r="A36" s="39">
        <f t="shared" si="6"/>
        <v>31</v>
      </c>
      <c r="B36" s="51"/>
      <c r="C36" s="56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7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>COUNTA(L36:AK36)</f>
        <v>0</v>
      </c>
      <c r="AN36" s="94">
        <f t="shared" si="9"/>
        <v>0</v>
      </c>
      <c r="AO36" s="4">
        <f t="shared" si="9"/>
        <v>0</v>
      </c>
      <c r="AP36" s="4">
        <f t="shared" si="9"/>
        <v>0</v>
      </c>
      <c r="AQ36" s="4">
        <f t="shared" si="9"/>
        <v>0</v>
      </c>
      <c r="AR36" s="4">
        <f t="shared" si="9"/>
        <v>0</v>
      </c>
      <c r="AS36" s="4">
        <f t="shared" si="9"/>
        <v>0</v>
      </c>
      <c r="AT36" s="4">
        <f t="shared" si="9"/>
        <v>0</v>
      </c>
      <c r="AU36" s="4">
        <f t="shared" si="9"/>
        <v>0</v>
      </c>
      <c r="AV36" s="4">
        <f t="shared" si="9"/>
        <v>0</v>
      </c>
      <c r="AW36" s="4">
        <f t="shared" si="9"/>
        <v>0</v>
      </c>
      <c r="AX36" s="4">
        <f t="shared" si="9"/>
        <v>0</v>
      </c>
      <c r="AY36" s="4">
        <f t="shared" si="9"/>
        <v>0</v>
      </c>
      <c r="AZ36" s="4">
        <f t="shared" si="9"/>
        <v>0</v>
      </c>
      <c r="BA36" s="95">
        <f t="shared" si="9"/>
        <v>0</v>
      </c>
      <c r="BB36" s="96"/>
      <c r="BC36" s="96"/>
    </row>
    <row r="37" spans="1:55" s="97" customFormat="1" ht="24.75" customHeight="1" thickBot="1">
      <c r="A37" s="84"/>
      <c r="B37" s="85"/>
      <c r="C37" s="86" t="s">
        <v>6</v>
      </c>
      <c r="D37" s="86"/>
      <c r="E37" s="86"/>
      <c r="F37" s="86"/>
      <c r="G37" s="86"/>
      <c r="H37" s="85"/>
      <c r="I37" s="13"/>
      <c r="J37" s="85"/>
      <c r="K37" s="148"/>
      <c r="L37" s="87">
        <f>COUNT(L$6:L36)</f>
        <v>12</v>
      </c>
      <c r="M37" s="88">
        <f>COUNT(M$6:M36)</f>
        <v>12</v>
      </c>
      <c r="N37" s="89">
        <f>COUNT(N$6:N36)</f>
        <v>0</v>
      </c>
      <c r="O37" s="88">
        <f>COUNT(O$6:O36)</f>
        <v>0</v>
      </c>
      <c r="P37" s="89">
        <f>COUNT(P$6:P36)</f>
        <v>0</v>
      </c>
      <c r="Q37" s="90">
        <f>COUNT(Q$6:Q36)</f>
        <v>0</v>
      </c>
      <c r="R37" s="91">
        <f>COUNT(R$6:R36)</f>
        <v>0</v>
      </c>
      <c r="S37" s="88">
        <f>COUNT(S$6:S36)</f>
        <v>0</v>
      </c>
      <c r="T37" s="91">
        <f>COUNT(T$6:T36)</f>
        <v>0</v>
      </c>
      <c r="U37" s="90">
        <f>COUNT(U$6:U36)</f>
        <v>0</v>
      </c>
      <c r="V37" s="91">
        <f>COUNT(V$6:V36)</f>
        <v>0</v>
      </c>
      <c r="W37" s="88">
        <f>COUNT(W$6:W36)</f>
        <v>0</v>
      </c>
      <c r="X37" s="91">
        <f>COUNT(X$6:X36)</f>
        <v>0</v>
      </c>
      <c r="Y37" s="88">
        <f>COUNT(Y$6:Y36)</f>
        <v>0</v>
      </c>
      <c r="Z37" s="91">
        <f>COUNT(Z$6:Z36)</f>
        <v>0</v>
      </c>
      <c r="AA37" s="90">
        <f>COUNT(AA$6:AA36)</f>
        <v>0</v>
      </c>
      <c r="AB37" s="91">
        <f>COUNT(AB$6:AB36)</f>
        <v>0</v>
      </c>
      <c r="AC37" s="88">
        <f>COUNT(AC$6:AC36)</f>
        <v>0</v>
      </c>
      <c r="AD37" s="89">
        <f>COUNT(AD$6:AD36)</f>
        <v>0</v>
      </c>
      <c r="AE37" s="90">
        <f>COUNT(AE$6:AE36)</f>
        <v>0</v>
      </c>
      <c r="AF37" s="91">
        <f>COUNT(AF$6:AF36)</f>
        <v>0</v>
      </c>
      <c r="AG37" s="88">
        <f>COUNT(AG$6:AG36)</f>
        <v>0</v>
      </c>
      <c r="AH37" s="91">
        <f>COUNT(AH$6:AH36)</f>
        <v>0</v>
      </c>
      <c r="AI37" s="88">
        <f>COUNT(AI$6:AI36)</f>
        <v>0</v>
      </c>
      <c r="AJ37" s="90">
        <f>COUNT(AJ$6:AJ36)</f>
        <v>0</v>
      </c>
      <c r="AK37" s="92"/>
      <c r="AL37" s="4"/>
      <c r="AM37" s="5"/>
      <c r="AN37" s="125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96"/>
      <c r="BC37" s="96"/>
    </row>
    <row r="38" spans="1:55" ht="23.25" customHeight="1">
      <c r="A38" s="11"/>
      <c r="B38" s="40"/>
      <c r="D38" s="42"/>
      <c r="E38" s="42"/>
      <c r="F38" s="9" t="s">
        <v>15</v>
      </c>
      <c r="G38" s="43">
        <f>Nbcourse</f>
        <v>5</v>
      </c>
      <c r="I38" s="44"/>
      <c r="J38" s="11"/>
      <c r="K38" s="11"/>
      <c r="M38" s="45"/>
      <c r="N38" s="5"/>
      <c r="O38" s="5"/>
      <c r="T38" s="46"/>
      <c r="U38" s="5"/>
      <c r="V38" s="5"/>
      <c r="W38" s="5"/>
      <c r="X38" s="9" t="s">
        <v>16</v>
      </c>
      <c r="Y38" s="10">
        <f>classé/2</f>
        <v>2</v>
      </c>
      <c r="Z38" s="46" t="s">
        <v>17</v>
      </c>
      <c r="AA38" s="5"/>
      <c r="AB38" s="5"/>
      <c r="AC38" s="5"/>
      <c r="AD38" s="5"/>
      <c r="AE38" s="5"/>
      <c r="AF38" s="9"/>
      <c r="AG38" s="10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2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 ht="12.7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6">
      <formula1>$BC$6:$BC$20</formula1>
    </dataValidation>
  </dataValidations>
  <printOptions horizontalCentered="1"/>
  <pageMargins left="0.7874015748031497" right="0.7874015748031497" top="0.29" bottom="0.3937007874015748" header="0.17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L3" sqref="AL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93" t="s">
        <v>46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7" t="s">
        <v>10</v>
      </c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9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3" t="s">
        <v>21</v>
      </c>
      <c r="K3" s="167" t="s">
        <v>24</v>
      </c>
      <c r="L3" s="166">
        <v>42442</v>
      </c>
      <c r="M3" s="161"/>
      <c r="N3" s="161">
        <v>42526</v>
      </c>
      <c r="O3" s="161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1">
        <v>42645</v>
      </c>
      <c r="AK3" s="162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4"/>
      <c r="K4" s="168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5"/>
      <c r="K5" s="169"/>
      <c r="L5" s="135" t="s">
        <v>135</v>
      </c>
      <c r="M5" s="134"/>
      <c r="N5" s="135"/>
      <c r="O5" s="134"/>
      <c r="P5" s="133"/>
      <c r="Q5" s="134"/>
      <c r="R5" s="133"/>
      <c r="S5" s="134"/>
      <c r="T5" s="135"/>
      <c r="U5" s="134"/>
      <c r="V5" s="135"/>
      <c r="W5" s="134"/>
      <c r="X5" s="135"/>
      <c r="Y5" s="134"/>
      <c r="Z5" s="135"/>
      <c r="AA5" s="134"/>
      <c r="AB5" s="135"/>
      <c r="AC5" s="134"/>
      <c r="AD5" s="133"/>
      <c r="AE5" s="134"/>
      <c r="AF5" s="133"/>
      <c r="AG5" s="134"/>
      <c r="AH5" s="133"/>
      <c r="AI5" s="134"/>
      <c r="AJ5" s="133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12"/>
      <c r="D6" s="113" t="s">
        <v>135</v>
      </c>
      <c r="E6" s="113"/>
      <c r="F6" s="114"/>
      <c r="G6" s="113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104</v>
      </c>
      <c r="J6" s="116"/>
      <c r="K6" s="147">
        <f aca="true" t="shared" si="2" ref="K6:K35">COUNTIF(L$5:AK$5,$D6)*4</f>
        <v>4</v>
      </c>
      <c r="L6" s="118">
        <v>50</v>
      </c>
      <c r="M6" s="119">
        <v>50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14">COUNTA(L6:AK6)</f>
        <v>2</v>
      </c>
      <c r="AN6" s="94">
        <f aca="true" t="shared" si="5" ref="AN6:BA2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 t="s">
        <v>130</v>
      </c>
      <c r="E7" s="57"/>
      <c r="F7" s="58"/>
      <c r="G7" s="57"/>
      <c r="H7" s="39" t="str">
        <f t="shared" si="0"/>
        <v>Non</v>
      </c>
      <c r="I7" s="14">
        <f t="shared" si="1"/>
        <v>80</v>
      </c>
      <c r="J7" s="117"/>
      <c r="K7" s="147">
        <f t="shared" si="2"/>
        <v>0</v>
      </c>
      <c r="L7" s="15">
        <v>40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40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 t="s">
        <v>132</v>
      </c>
      <c r="E8" s="57"/>
      <c r="F8" s="58"/>
      <c r="G8" s="57"/>
      <c r="H8" s="39" t="str">
        <f t="shared" si="0"/>
        <v>Non</v>
      </c>
      <c r="I8" s="14">
        <f t="shared" si="1"/>
        <v>64</v>
      </c>
      <c r="J8" s="117"/>
      <c r="K8" s="147">
        <f t="shared" si="2"/>
        <v>0</v>
      </c>
      <c r="L8" s="15">
        <v>32</v>
      </c>
      <c r="M8" s="16">
        <v>32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 t="s">
        <v>133</v>
      </c>
      <c r="E9" s="57"/>
      <c r="F9" s="58"/>
      <c r="G9" s="57"/>
      <c r="H9" s="39" t="str">
        <f t="shared" si="0"/>
        <v>Non</v>
      </c>
      <c r="I9" s="14">
        <f t="shared" si="1"/>
        <v>52</v>
      </c>
      <c r="J9" s="117"/>
      <c r="K9" s="147">
        <f t="shared" si="2"/>
        <v>0</v>
      </c>
      <c r="L9" s="15">
        <v>26</v>
      </c>
      <c r="M9" s="16">
        <v>26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26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6"/>
      <c r="D10" s="57" t="s">
        <v>131</v>
      </c>
      <c r="E10" s="57"/>
      <c r="F10" s="58"/>
      <c r="G10" s="57"/>
      <c r="H10" s="39" t="str">
        <f t="shared" si="0"/>
        <v>Non</v>
      </c>
      <c r="I10" s="14">
        <f t="shared" si="1"/>
        <v>44</v>
      </c>
      <c r="J10" s="117"/>
      <c r="K10" s="147">
        <f t="shared" si="2"/>
        <v>0</v>
      </c>
      <c r="L10" s="15">
        <v>22</v>
      </c>
      <c r="M10" s="16">
        <v>22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22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152" t="s">
        <v>134</v>
      </c>
      <c r="E11" s="57"/>
      <c r="F11" s="58"/>
      <c r="G11" s="152"/>
      <c r="H11" s="39" t="str">
        <f t="shared" si="0"/>
        <v>Non</v>
      </c>
      <c r="I11" s="14">
        <f t="shared" si="1"/>
        <v>40</v>
      </c>
      <c r="J11" s="117"/>
      <c r="K11" s="147">
        <f t="shared" si="2"/>
        <v>0</v>
      </c>
      <c r="L11" s="15">
        <v>20</v>
      </c>
      <c r="M11" s="16">
        <v>20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7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7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aca="true" t="shared" si="7" ref="AM15:AM24">COUNTA(L15:AK15)</f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39">
        <f t="shared" si="6"/>
        <v>11</v>
      </c>
      <c r="B16" s="61"/>
      <c r="C16" s="71"/>
      <c r="D16" s="68"/>
      <c r="E16" s="68"/>
      <c r="F16" s="69"/>
      <c r="G16" s="68"/>
      <c r="H16" s="39" t="str">
        <f t="shared" si="0"/>
        <v>Non</v>
      </c>
      <c r="I16" s="63">
        <f t="shared" si="1"/>
        <v>0</v>
      </c>
      <c r="J16" s="124"/>
      <c r="K16" s="147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7"/>
        <v>0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  <c r="BC16" s="96"/>
    </row>
    <row r="17" spans="1:55" s="97" customFormat="1" ht="28.5" customHeight="1">
      <c r="A17" s="39">
        <f aca="true" t="shared" si="8" ref="A17:A25">A16+1</f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7"/>
        <v>0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  <c r="BC17" s="96"/>
    </row>
    <row r="18" spans="1:55" s="97" customFormat="1" ht="24.75" customHeight="1">
      <c r="A18" s="39">
        <f t="shared" si="8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7"/>
        <v>0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  <c r="BC18" s="96"/>
    </row>
    <row r="19" spans="1:55" s="97" customFormat="1" ht="24.75" customHeight="1">
      <c r="A19" s="39">
        <f t="shared" si="8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7"/>
        <v>0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  <c r="BC19" s="96"/>
    </row>
    <row r="20" spans="1:55" s="97" customFormat="1" ht="24.75" customHeight="1">
      <c r="A20" s="39">
        <f t="shared" si="8"/>
        <v>15</v>
      </c>
      <c r="B20" s="51"/>
      <c r="C20" s="52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7"/>
        <v>0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  <c r="BC20" s="96"/>
    </row>
    <row r="21" spans="1:55" s="97" customFormat="1" ht="24.75" customHeight="1">
      <c r="A21" s="39">
        <f t="shared" si="8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7"/>
        <v>0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  <c r="BC21" s="96"/>
    </row>
    <row r="22" spans="1:55" s="97" customFormat="1" ht="22.5" customHeight="1">
      <c r="A22" s="39">
        <f t="shared" si="8"/>
        <v>17</v>
      </c>
      <c r="B22" s="51"/>
      <c r="C22" s="52"/>
      <c r="D22" s="57"/>
      <c r="E22" s="57"/>
      <c r="F22" s="58"/>
      <c r="G22" s="132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7"/>
        <v>0</v>
      </c>
      <c r="AN22" s="94">
        <f t="shared" si="5"/>
        <v>0</v>
      </c>
      <c r="AO22" s="4">
        <f t="shared" si="5"/>
        <v>0</v>
      </c>
      <c r="AP22" s="4">
        <f t="shared" si="5"/>
        <v>0</v>
      </c>
      <c r="AQ22" s="4">
        <f t="shared" si="5"/>
        <v>0</v>
      </c>
      <c r="AR22" s="4">
        <f t="shared" si="5"/>
        <v>0</v>
      </c>
      <c r="AS22" s="4">
        <f t="shared" si="5"/>
        <v>0</v>
      </c>
      <c r="AT22" s="4">
        <f t="shared" si="5"/>
        <v>0</v>
      </c>
      <c r="AU22" s="4">
        <f t="shared" si="5"/>
        <v>0</v>
      </c>
      <c r="AV22" s="4">
        <f t="shared" si="5"/>
        <v>0</v>
      </c>
      <c r="AW22" s="4">
        <f t="shared" si="5"/>
        <v>0</v>
      </c>
      <c r="AX22" s="4">
        <f t="shared" si="5"/>
        <v>0</v>
      </c>
      <c r="AY22" s="4">
        <f t="shared" si="5"/>
        <v>0</v>
      </c>
      <c r="AZ22" s="4">
        <f t="shared" si="5"/>
        <v>0</v>
      </c>
      <c r="BA22" s="95">
        <f t="shared" si="5"/>
        <v>0</v>
      </c>
      <c r="BB22" s="96"/>
      <c r="BC22" s="96"/>
    </row>
    <row r="23" spans="1:55" s="97" customFormat="1" ht="24.75" customHeight="1">
      <c r="A23" s="39">
        <f t="shared" si="8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7"/>
        <v>0</v>
      </c>
      <c r="AN23" s="94">
        <f t="shared" si="5"/>
        <v>0</v>
      </c>
      <c r="AO23" s="4">
        <f t="shared" si="5"/>
        <v>0</v>
      </c>
      <c r="AP23" s="4">
        <f t="shared" si="5"/>
        <v>0</v>
      </c>
      <c r="AQ23" s="4">
        <f aca="true" t="shared" si="9" ref="AQ23:BA23">IF($AM23&gt;Nbcourse+AQ$3-1-$J23,LARGE($L23:$AK23,Nbcourse+AQ$3-$J23),0)</f>
        <v>0</v>
      </c>
      <c r="AR23" s="4">
        <f t="shared" si="9"/>
        <v>0</v>
      </c>
      <c r="AS23" s="4">
        <f t="shared" si="9"/>
        <v>0</v>
      </c>
      <c r="AT23" s="4">
        <f t="shared" si="9"/>
        <v>0</v>
      </c>
      <c r="AU23" s="4">
        <f t="shared" si="9"/>
        <v>0</v>
      </c>
      <c r="AV23" s="4">
        <f t="shared" si="9"/>
        <v>0</v>
      </c>
      <c r="AW23" s="4">
        <f t="shared" si="9"/>
        <v>0</v>
      </c>
      <c r="AX23" s="4">
        <f t="shared" si="9"/>
        <v>0</v>
      </c>
      <c r="AY23" s="4">
        <f t="shared" si="9"/>
        <v>0</v>
      </c>
      <c r="AZ23" s="4">
        <f t="shared" si="9"/>
        <v>0</v>
      </c>
      <c r="BA23" s="95">
        <f t="shared" si="9"/>
        <v>0</v>
      </c>
      <c r="BB23" s="96"/>
      <c r="BC23" s="96"/>
    </row>
    <row r="24" spans="1:55" s="97" customFormat="1" ht="24.75" customHeight="1">
      <c r="A24" s="39">
        <f t="shared" si="8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7"/>
        <v>0</v>
      </c>
      <c r="AN24" s="94">
        <f aca="true" t="shared" si="10" ref="AN24:BA24">IF($AM24&gt;Nbcourse+AN$3-1-$J24,LARGE($L24:$AK24,Nbcourse+AN$3-$J24),0)</f>
        <v>0</v>
      </c>
      <c r="AO24" s="4">
        <f t="shared" si="10"/>
        <v>0</v>
      </c>
      <c r="AP24" s="4">
        <f t="shared" si="10"/>
        <v>0</v>
      </c>
      <c r="AQ24" s="4">
        <f t="shared" si="10"/>
        <v>0</v>
      </c>
      <c r="AR24" s="4">
        <f t="shared" si="10"/>
        <v>0</v>
      </c>
      <c r="AS24" s="4">
        <f t="shared" si="10"/>
        <v>0</v>
      </c>
      <c r="AT24" s="4">
        <f t="shared" si="10"/>
        <v>0</v>
      </c>
      <c r="AU24" s="4">
        <f t="shared" si="10"/>
        <v>0</v>
      </c>
      <c r="AV24" s="4">
        <f t="shared" si="10"/>
        <v>0</v>
      </c>
      <c r="AW24" s="4">
        <f t="shared" si="10"/>
        <v>0</v>
      </c>
      <c r="AX24" s="4">
        <f t="shared" si="10"/>
        <v>0</v>
      </c>
      <c r="AY24" s="4">
        <f t="shared" si="10"/>
        <v>0</v>
      </c>
      <c r="AZ24" s="4">
        <f t="shared" si="10"/>
        <v>0</v>
      </c>
      <c r="BA24" s="95">
        <f t="shared" si="10"/>
        <v>0</v>
      </c>
      <c r="BB24" s="96"/>
      <c r="BC24" s="96"/>
    </row>
    <row r="25" spans="1:55" s="97" customFormat="1" ht="24.75" customHeight="1">
      <c r="A25" s="39">
        <f t="shared" si="8"/>
        <v>20</v>
      </c>
      <c r="B25" s="51"/>
      <c r="C25" s="52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11" ref="AM25:AM34">COUNTA(L25:AK25)</f>
        <v>0</v>
      </c>
      <c r="AN25" s="94">
        <f t="shared" si="5"/>
        <v>0</v>
      </c>
      <c r="AO25" s="4">
        <f t="shared" si="5"/>
        <v>0</v>
      </c>
      <c r="AP25" s="4">
        <f t="shared" si="5"/>
        <v>0</v>
      </c>
      <c r="AQ25" s="4">
        <f t="shared" si="5"/>
        <v>0</v>
      </c>
      <c r="AR25" s="4">
        <f t="shared" si="5"/>
        <v>0</v>
      </c>
      <c r="AS25" s="4">
        <f t="shared" si="5"/>
        <v>0</v>
      </c>
      <c r="AT25" s="4">
        <f t="shared" si="5"/>
        <v>0</v>
      </c>
      <c r="AU25" s="4">
        <f t="shared" si="5"/>
        <v>0</v>
      </c>
      <c r="AV25" s="4">
        <f t="shared" si="5"/>
        <v>0</v>
      </c>
      <c r="AW25" s="4">
        <f t="shared" si="5"/>
        <v>0</v>
      </c>
      <c r="AX25" s="4">
        <f t="shared" si="5"/>
        <v>0</v>
      </c>
      <c r="AY25" s="4">
        <f t="shared" si="5"/>
        <v>0</v>
      </c>
      <c r="AZ25" s="4">
        <f t="shared" si="5"/>
        <v>0</v>
      </c>
      <c r="BA25" s="95">
        <f t="shared" si="5"/>
        <v>0</v>
      </c>
      <c r="BB25" s="96"/>
      <c r="BC25" s="96"/>
    </row>
    <row r="26" spans="1:55" s="97" customFormat="1" ht="24.75" customHeight="1">
      <c r="A26" s="62">
        <f t="shared" si="6"/>
        <v>21</v>
      </c>
      <c r="B26" s="51"/>
      <c r="C26" s="71"/>
      <c r="D26" s="68"/>
      <c r="E26" s="68"/>
      <c r="F26" s="69"/>
      <c r="G26" s="68"/>
      <c r="H26" s="39" t="str">
        <f t="shared" si="0"/>
        <v>Non</v>
      </c>
      <c r="I26" s="63">
        <f t="shared" si="1"/>
        <v>0</v>
      </c>
      <c r="J26" s="117"/>
      <c r="K26" s="147">
        <f t="shared" si="2"/>
        <v>0</v>
      </c>
      <c r="L26" s="70"/>
      <c r="M26" s="64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 t="shared" si="3"/>
        <v>0</v>
      </c>
      <c r="AM26" s="5">
        <f t="shared" si="11"/>
        <v>0</v>
      </c>
      <c r="AN26" s="94">
        <f aca="true" t="shared" si="12" ref="AN26:BA35">IF($AM26&gt;Nbcourse+AN$3-1-$J26,LARGE($L26:$AK26,Nbcourse+AN$3-$J26),0)</f>
        <v>0</v>
      </c>
      <c r="AO26" s="4">
        <f t="shared" si="12"/>
        <v>0</v>
      </c>
      <c r="AP26" s="4">
        <f t="shared" si="12"/>
        <v>0</v>
      </c>
      <c r="AQ26" s="4">
        <f t="shared" si="12"/>
        <v>0</v>
      </c>
      <c r="AR26" s="4">
        <f t="shared" si="12"/>
        <v>0</v>
      </c>
      <c r="AS26" s="4">
        <f t="shared" si="12"/>
        <v>0</v>
      </c>
      <c r="AT26" s="4">
        <f t="shared" si="12"/>
        <v>0</v>
      </c>
      <c r="AU26" s="4">
        <f t="shared" si="12"/>
        <v>0</v>
      </c>
      <c r="AV26" s="4">
        <f t="shared" si="12"/>
        <v>0</v>
      </c>
      <c r="AW26" s="4">
        <f t="shared" si="12"/>
        <v>0</v>
      </c>
      <c r="AX26" s="4">
        <f t="shared" si="12"/>
        <v>0</v>
      </c>
      <c r="AY26" s="4">
        <f t="shared" si="12"/>
        <v>0</v>
      </c>
      <c r="AZ26" s="4">
        <f t="shared" si="12"/>
        <v>0</v>
      </c>
      <c r="BA26" s="95">
        <f t="shared" si="12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11"/>
        <v>0</v>
      </c>
      <c r="AN27" s="94">
        <f t="shared" si="12"/>
        <v>0</v>
      </c>
      <c r="AO27" s="4">
        <f t="shared" si="12"/>
        <v>0</v>
      </c>
      <c r="AP27" s="4">
        <f t="shared" si="12"/>
        <v>0</v>
      </c>
      <c r="AQ27" s="4">
        <f t="shared" si="12"/>
        <v>0</v>
      </c>
      <c r="AR27" s="4">
        <f t="shared" si="12"/>
        <v>0</v>
      </c>
      <c r="AS27" s="4">
        <f t="shared" si="12"/>
        <v>0</v>
      </c>
      <c r="AT27" s="4">
        <f t="shared" si="12"/>
        <v>0</v>
      </c>
      <c r="AU27" s="4">
        <f t="shared" si="12"/>
        <v>0</v>
      </c>
      <c r="AV27" s="4">
        <f t="shared" si="12"/>
        <v>0</v>
      </c>
      <c r="AW27" s="4">
        <f t="shared" si="12"/>
        <v>0</v>
      </c>
      <c r="AX27" s="4">
        <f t="shared" si="12"/>
        <v>0</v>
      </c>
      <c r="AY27" s="4">
        <f t="shared" si="12"/>
        <v>0</v>
      </c>
      <c r="AZ27" s="4">
        <f t="shared" si="12"/>
        <v>0</v>
      </c>
      <c r="BA27" s="95">
        <f t="shared" si="12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11"/>
        <v>0</v>
      </c>
      <c r="AN28" s="94">
        <f t="shared" si="12"/>
        <v>0</v>
      </c>
      <c r="AO28" s="4">
        <f t="shared" si="12"/>
        <v>0</v>
      </c>
      <c r="AP28" s="4">
        <f t="shared" si="12"/>
        <v>0</v>
      </c>
      <c r="AQ28" s="4">
        <f t="shared" si="12"/>
        <v>0</v>
      </c>
      <c r="AR28" s="4">
        <f t="shared" si="12"/>
        <v>0</v>
      </c>
      <c r="AS28" s="4">
        <f t="shared" si="12"/>
        <v>0</v>
      </c>
      <c r="AT28" s="4">
        <f t="shared" si="12"/>
        <v>0</v>
      </c>
      <c r="AU28" s="4">
        <f t="shared" si="12"/>
        <v>0</v>
      </c>
      <c r="AV28" s="4">
        <f t="shared" si="12"/>
        <v>0</v>
      </c>
      <c r="AW28" s="4">
        <f t="shared" si="12"/>
        <v>0</v>
      </c>
      <c r="AX28" s="4">
        <f t="shared" si="12"/>
        <v>0</v>
      </c>
      <c r="AY28" s="4">
        <f t="shared" si="12"/>
        <v>0</v>
      </c>
      <c r="AZ28" s="4">
        <f t="shared" si="12"/>
        <v>0</v>
      </c>
      <c r="BA28" s="95">
        <f t="shared" si="12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1"/>
        <v>0</v>
      </c>
      <c r="AN29" s="94">
        <f t="shared" si="12"/>
        <v>0</v>
      </c>
      <c r="AO29" s="4">
        <f t="shared" si="12"/>
        <v>0</v>
      </c>
      <c r="AP29" s="4">
        <f t="shared" si="12"/>
        <v>0</v>
      </c>
      <c r="AQ29" s="4">
        <f t="shared" si="12"/>
        <v>0</v>
      </c>
      <c r="AR29" s="4">
        <f t="shared" si="12"/>
        <v>0</v>
      </c>
      <c r="AS29" s="4">
        <f t="shared" si="12"/>
        <v>0</v>
      </c>
      <c r="AT29" s="4">
        <f t="shared" si="12"/>
        <v>0</v>
      </c>
      <c r="AU29" s="4">
        <f t="shared" si="12"/>
        <v>0</v>
      </c>
      <c r="AV29" s="4">
        <f t="shared" si="12"/>
        <v>0</v>
      </c>
      <c r="AW29" s="4">
        <f t="shared" si="12"/>
        <v>0</v>
      </c>
      <c r="AX29" s="4">
        <f t="shared" si="12"/>
        <v>0</v>
      </c>
      <c r="AY29" s="4">
        <f t="shared" si="12"/>
        <v>0</v>
      </c>
      <c r="AZ29" s="4">
        <f t="shared" si="12"/>
        <v>0</v>
      </c>
      <c r="BA29" s="95">
        <f t="shared" si="12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1"/>
        <v>0</v>
      </c>
      <c r="AN30" s="94">
        <f t="shared" si="12"/>
        <v>0</v>
      </c>
      <c r="AO30" s="4">
        <f t="shared" si="12"/>
        <v>0</v>
      </c>
      <c r="AP30" s="4">
        <f t="shared" si="12"/>
        <v>0</v>
      </c>
      <c r="AQ30" s="4">
        <f t="shared" si="12"/>
        <v>0</v>
      </c>
      <c r="AR30" s="4">
        <f t="shared" si="12"/>
        <v>0</v>
      </c>
      <c r="AS30" s="4">
        <f t="shared" si="12"/>
        <v>0</v>
      </c>
      <c r="AT30" s="4">
        <f t="shared" si="12"/>
        <v>0</v>
      </c>
      <c r="AU30" s="4">
        <f t="shared" si="12"/>
        <v>0</v>
      </c>
      <c r="AV30" s="4">
        <f t="shared" si="12"/>
        <v>0</v>
      </c>
      <c r="AW30" s="4">
        <f t="shared" si="12"/>
        <v>0</v>
      </c>
      <c r="AX30" s="4">
        <f t="shared" si="12"/>
        <v>0</v>
      </c>
      <c r="AY30" s="4">
        <f t="shared" si="12"/>
        <v>0</v>
      </c>
      <c r="AZ30" s="4">
        <f t="shared" si="12"/>
        <v>0</v>
      </c>
      <c r="BA30" s="95">
        <f t="shared" si="12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1"/>
        <v>0</v>
      </c>
      <c r="AN31" s="94">
        <f t="shared" si="12"/>
        <v>0</v>
      </c>
      <c r="AO31" s="4">
        <f t="shared" si="12"/>
        <v>0</v>
      </c>
      <c r="AP31" s="4">
        <f t="shared" si="12"/>
        <v>0</v>
      </c>
      <c r="AQ31" s="4">
        <f t="shared" si="12"/>
        <v>0</v>
      </c>
      <c r="AR31" s="4">
        <f t="shared" si="12"/>
        <v>0</v>
      </c>
      <c r="AS31" s="4">
        <f t="shared" si="12"/>
        <v>0</v>
      </c>
      <c r="AT31" s="4">
        <f t="shared" si="12"/>
        <v>0</v>
      </c>
      <c r="AU31" s="4">
        <f t="shared" si="12"/>
        <v>0</v>
      </c>
      <c r="AV31" s="4">
        <f t="shared" si="12"/>
        <v>0</v>
      </c>
      <c r="AW31" s="4">
        <f t="shared" si="12"/>
        <v>0</v>
      </c>
      <c r="AX31" s="4">
        <f t="shared" si="12"/>
        <v>0</v>
      </c>
      <c r="AY31" s="4">
        <f t="shared" si="12"/>
        <v>0</v>
      </c>
      <c r="AZ31" s="4">
        <f t="shared" si="12"/>
        <v>0</v>
      </c>
      <c r="BA31" s="95">
        <f t="shared" si="12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1"/>
        <v>0</v>
      </c>
      <c r="AN32" s="94">
        <f t="shared" si="12"/>
        <v>0</v>
      </c>
      <c r="AO32" s="4">
        <f t="shared" si="12"/>
        <v>0</v>
      </c>
      <c r="AP32" s="4">
        <f t="shared" si="12"/>
        <v>0</v>
      </c>
      <c r="AQ32" s="4">
        <f t="shared" si="12"/>
        <v>0</v>
      </c>
      <c r="AR32" s="4">
        <f t="shared" si="12"/>
        <v>0</v>
      </c>
      <c r="AS32" s="4">
        <f t="shared" si="12"/>
        <v>0</v>
      </c>
      <c r="AT32" s="4">
        <f t="shared" si="12"/>
        <v>0</v>
      </c>
      <c r="AU32" s="4">
        <f t="shared" si="12"/>
        <v>0</v>
      </c>
      <c r="AV32" s="4">
        <f t="shared" si="12"/>
        <v>0</v>
      </c>
      <c r="AW32" s="4">
        <f t="shared" si="12"/>
        <v>0</v>
      </c>
      <c r="AX32" s="4">
        <f t="shared" si="12"/>
        <v>0</v>
      </c>
      <c r="AY32" s="4">
        <f t="shared" si="12"/>
        <v>0</v>
      </c>
      <c r="AZ32" s="4">
        <f t="shared" si="12"/>
        <v>0</v>
      </c>
      <c r="BA32" s="95">
        <f t="shared" si="12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1"/>
        <v>0</v>
      </c>
      <c r="AN33" s="94">
        <f t="shared" si="12"/>
        <v>0</v>
      </c>
      <c r="AO33" s="4">
        <f t="shared" si="12"/>
        <v>0</v>
      </c>
      <c r="AP33" s="4">
        <f t="shared" si="12"/>
        <v>0</v>
      </c>
      <c r="AQ33" s="4">
        <f t="shared" si="12"/>
        <v>0</v>
      </c>
      <c r="AR33" s="4">
        <f t="shared" si="12"/>
        <v>0</v>
      </c>
      <c r="AS33" s="4">
        <f t="shared" si="12"/>
        <v>0</v>
      </c>
      <c r="AT33" s="4">
        <f t="shared" si="12"/>
        <v>0</v>
      </c>
      <c r="AU33" s="4">
        <f t="shared" si="12"/>
        <v>0</v>
      </c>
      <c r="AV33" s="4">
        <f t="shared" si="12"/>
        <v>0</v>
      </c>
      <c r="AW33" s="4">
        <f t="shared" si="12"/>
        <v>0</v>
      </c>
      <c r="AX33" s="4">
        <f t="shared" si="12"/>
        <v>0</v>
      </c>
      <c r="AY33" s="4">
        <f t="shared" si="12"/>
        <v>0</v>
      </c>
      <c r="AZ33" s="4">
        <f t="shared" si="12"/>
        <v>0</v>
      </c>
      <c r="BA33" s="95">
        <f t="shared" si="12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1"/>
        <v>0</v>
      </c>
      <c r="AN34" s="94">
        <f t="shared" si="12"/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>COUNTA(L35:AK35)</f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6</v>
      </c>
      <c r="M36" s="88">
        <f>COUNT(M$6:M35)</f>
        <v>6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BB50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L3" sqref="AL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9" t="s">
        <v>129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7" t="s">
        <v>10</v>
      </c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9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3" t="s">
        <v>21</v>
      </c>
      <c r="K3" s="167" t="s">
        <v>24</v>
      </c>
      <c r="L3" s="166">
        <v>42442</v>
      </c>
      <c r="M3" s="161"/>
      <c r="N3" s="161">
        <v>42526</v>
      </c>
      <c r="O3" s="161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1">
        <v>42645</v>
      </c>
      <c r="AK3" s="162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4"/>
      <c r="K4" s="168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5"/>
      <c r="K5" s="169"/>
      <c r="L5" s="135" t="s">
        <v>136</v>
      </c>
      <c r="M5" s="134"/>
      <c r="N5" s="135"/>
      <c r="O5" s="134"/>
      <c r="P5" s="135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5"/>
      <c r="AC5" s="134"/>
      <c r="AD5" s="135"/>
      <c r="AE5" s="134"/>
      <c r="AF5" s="135"/>
      <c r="AG5" s="134"/>
      <c r="AH5" s="133"/>
      <c r="AI5" s="134"/>
      <c r="AJ5" s="135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30" t="s">
        <v>136</v>
      </c>
      <c r="E6" s="130"/>
      <c r="F6" s="114"/>
      <c r="G6" s="113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104</v>
      </c>
      <c r="J6" s="116"/>
      <c r="K6" s="147">
        <f aca="true" t="shared" si="2" ref="K6:K35">COUNTIF(L$5:AK$5,$D6)*4</f>
        <v>4</v>
      </c>
      <c r="L6" s="118">
        <v>50</v>
      </c>
      <c r="M6" s="119">
        <v>50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24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6"/>
      <c r="D7" s="152" t="s">
        <v>142</v>
      </c>
      <c r="E7" s="57"/>
      <c r="F7" s="58"/>
      <c r="G7" s="152"/>
      <c r="H7" s="39" t="str">
        <f t="shared" si="0"/>
        <v>Non</v>
      </c>
      <c r="I7" s="14">
        <f t="shared" si="1"/>
        <v>80</v>
      </c>
      <c r="J7" s="117"/>
      <c r="K7" s="147">
        <f t="shared" si="2"/>
        <v>0</v>
      </c>
      <c r="L7" s="15">
        <v>40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40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aca="true" t="shared" si="7" ref="A8:A13">A7+1</f>
        <v>3</v>
      </c>
      <c r="B8" s="51"/>
      <c r="C8" s="56"/>
      <c r="D8" s="152" t="s">
        <v>139</v>
      </c>
      <c r="E8" s="57"/>
      <c r="F8" s="58"/>
      <c r="G8" s="152"/>
      <c r="H8" s="39" t="str">
        <f t="shared" si="0"/>
        <v>Non</v>
      </c>
      <c r="I8" s="14">
        <f t="shared" si="1"/>
        <v>64</v>
      </c>
      <c r="J8" s="117"/>
      <c r="K8" s="147">
        <f t="shared" si="2"/>
        <v>0</v>
      </c>
      <c r="L8" s="15">
        <v>32</v>
      </c>
      <c r="M8" s="16">
        <v>32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7"/>
        <v>4</v>
      </c>
      <c r="B9" s="51"/>
      <c r="C9" s="52"/>
      <c r="D9" s="57" t="s">
        <v>141</v>
      </c>
      <c r="E9" s="57"/>
      <c r="F9" s="58"/>
      <c r="G9" s="57"/>
      <c r="H9" s="39" t="str">
        <f t="shared" si="0"/>
        <v>Non</v>
      </c>
      <c r="I9" s="14">
        <f t="shared" si="1"/>
        <v>52</v>
      </c>
      <c r="J9" s="117"/>
      <c r="K9" s="147">
        <f t="shared" si="2"/>
        <v>0</v>
      </c>
      <c r="L9" s="15">
        <v>26</v>
      </c>
      <c r="M9" s="16">
        <v>26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26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7"/>
        <v>5</v>
      </c>
      <c r="B10" s="51"/>
      <c r="C10" s="52"/>
      <c r="D10" s="57" t="s">
        <v>140</v>
      </c>
      <c r="E10" s="57"/>
      <c r="F10" s="58"/>
      <c r="G10" s="57"/>
      <c r="H10" s="39" t="str">
        <f t="shared" si="0"/>
        <v>Non</v>
      </c>
      <c r="I10" s="14">
        <f t="shared" si="1"/>
        <v>44</v>
      </c>
      <c r="J10" s="117"/>
      <c r="K10" s="147">
        <f t="shared" si="2"/>
        <v>0</v>
      </c>
      <c r="L10" s="15">
        <v>22</v>
      </c>
      <c r="M10" s="16">
        <v>22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22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7"/>
        <v>6</v>
      </c>
      <c r="B11" s="51"/>
      <c r="C11" s="56"/>
      <c r="D11" s="152" t="s">
        <v>138</v>
      </c>
      <c r="E11" s="57"/>
      <c r="F11" s="58"/>
      <c r="G11" s="152"/>
      <c r="H11" s="39" t="str">
        <f t="shared" si="0"/>
        <v>Non</v>
      </c>
      <c r="I11" s="14">
        <f t="shared" si="1"/>
        <v>39</v>
      </c>
      <c r="J11" s="117"/>
      <c r="K11" s="147">
        <f t="shared" si="2"/>
        <v>0</v>
      </c>
      <c r="L11" s="15">
        <v>20</v>
      </c>
      <c r="M11" s="16">
        <v>19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7"/>
        <v>7</v>
      </c>
      <c r="B12" s="51"/>
      <c r="C12" s="56"/>
      <c r="D12" s="57" t="s">
        <v>143</v>
      </c>
      <c r="E12" s="57"/>
      <c r="F12" s="58"/>
      <c r="G12" s="57"/>
      <c r="H12" s="39" t="str">
        <f t="shared" si="0"/>
        <v>Non</v>
      </c>
      <c r="I12" s="14">
        <f t="shared" si="1"/>
        <v>38</v>
      </c>
      <c r="J12" s="117"/>
      <c r="K12" s="147">
        <f t="shared" si="2"/>
        <v>0</v>
      </c>
      <c r="L12" s="15">
        <v>18</v>
      </c>
      <c r="M12" s="16">
        <v>20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7"/>
        <v>8</v>
      </c>
      <c r="B13" s="51"/>
      <c r="C13" s="52"/>
      <c r="D13" s="57" t="s">
        <v>137</v>
      </c>
      <c r="E13" s="57"/>
      <c r="F13" s="53"/>
      <c r="G13" s="8"/>
      <c r="H13" s="39" t="str">
        <f t="shared" si="0"/>
        <v>Non</v>
      </c>
      <c r="I13" s="14">
        <f t="shared" si="1"/>
        <v>37</v>
      </c>
      <c r="J13" s="117"/>
      <c r="K13" s="147">
        <f t="shared" si="2"/>
        <v>0</v>
      </c>
      <c r="L13" s="15">
        <v>19</v>
      </c>
      <c r="M13" s="16">
        <v>18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19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57"/>
      <c r="E14" s="57"/>
      <c r="F14" s="53"/>
      <c r="G14" s="8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129"/>
      <c r="D16" s="68"/>
      <c r="E16" s="68"/>
      <c r="F16" s="69"/>
      <c r="G16" s="68"/>
      <c r="H16" s="39" t="str">
        <f t="shared" si="0"/>
        <v>Non</v>
      </c>
      <c r="I16" s="63">
        <f t="shared" si="1"/>
        <v>0</v>
      </c>
      <c r="J16" s="124"/>
      <c r="K16" s="147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8" ref="AN16:BA33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132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2"/>
      <c r="D22" s="8"/>
      <c r="E22" s="8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</row>
    <row r="25" spans="1:54" s="97" customFormat="1" ht="28.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9" ref="AM25:AM35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</row>
    <row r="26" spans="1:54" s="97" customFormat="1" ht="28.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</row>
    <row r="27" spans="1:54" s="97" customFormat="1" ht="28.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</row>
    <row r="28" spans="1:54" s="97" customFormat="1" ht="28.5" customHeight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</row>
    <row r="29" spans="1:54" s="97" customFormat="1" ht="28.5" customHeight="1">
      <c r="A29" s="39">
        <f t="shared" si="6"/>
        <v>24</v>
      </c>
      <c r="B29" s="51"/>
      <c r="C29" s="52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</row>
    <row r="30" spans="1:54" s="97" customFormat="1" ht="28.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</row>
    <row r="31" spans="1:54" s="97" customFormat="1" ht="28.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</row>
    <row r="32" spans="1:54" s="97" customFormat="1" ht="28.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</row>
    <row r="33" spans="1:54" s="97" customFormat="1" ht="28.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8.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1" ref="AN34:BA35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8.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9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8</v>
      </c>
      <c r="M36" s="88">
        <f>COUNT(M$6:M35)</f>
        <v>8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/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  <row r="50" ht="12.75">
      <c r="G50" s="45">
        <v>5</v>
      </c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2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F12" sqref="F12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43</v>
      </c>
      <c r="B1" s="17"/>
      <c r="C1" s="17"/>
      <c r="D1" s="17"/>
      <c r="E1" s="17"/>
      <c r="F1" s="17"/>
      <c r="G1" s="17"/>
      <c r="H1" s="17"/>
      <c r="I1" s="17"/>
      <c r="L1" s="19" t="s">
        <v>27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7" t="s">
        <v>10</v>
      </c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9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3" t="s">
        <v>21</v>
      </c>
      <c r="K3" s="167" t="s">
        <v>24</v>
      </c>
      <c r="L3" s="166">
        <v>41707</v>
      </c>
      <c r="M3" s="161"/>
      <c r="N3" s="161">
        <v>41805</v>
      </c>
      <c r="O3" s="161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1">
        <v>41903</v>
      </c>
      <c r="AK3" s="162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4"/>
      <c r="K4" s="168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5"/>
      <c r="K5" s="169"/>
      <c r="L5" s="135"/>
      <c r="M5" s="134"/>
      <c r="N5" s="133"/>
      <c r="O5" s="134"/>
      <c r="P5" s="133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5"/>
      <c r="AC5" s="134"/>
      <c r="AD5" s="133"/>
      <c r="AE5" s="134"/>
      <c r="AF5" s="133"/>
      <c r="AG5" s="134"/>
      <c r="AH5" s="133"/>
      <c r="AI5" s="134"/>
      <c r="AJ5" s="135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57"/>
      <c r="E6" s="57"/>
      <c r="F6" s="58"/>
      <c r="G6" s="57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7">
        <f aca="true" t="shared" si="2" ref="K6:K35">COUNTIF(L$5:AK$5,$D6)*4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7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7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7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7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7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7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7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6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7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4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51" t="s">
        <v>37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D55"/>
  <sheetViews>
    <sheetView showZeros="0" zoomScale="75" zoomScaleNormal="75" zoomScalePageLayoutView="0" workbookViewId="0" topLeftCell="A1">
      <selection activeCell="D3" sqref="D3"/>
    </sheetView>
  </sheetViews>
  <sheetFormatPr defaultColWidth="12" defaultRowHeight="12.75"/>
  <cols>
    <col min="1" max="1" width="3.83203125" style="41" customWidth="1"/>
    <col min="2" max="2" width="31.33203125" style="45" customWidth="1"/>
    <col min="3" max="3" width="7.5" style="45" customWidth="1"/>
    <col min="4" max="4" width="5.83203125" style="2" customWidth="1"/>
    <col min="5" max="10" width="5.83203125" style="1" customWidth="1"/>
    <col min="11" max="16384" width="12" style="1" customWidth="1"/>
  </cols>
  <sheetData>
    <row r="1" spans="1:4" s="72" customFormat="1" ht="23.25" customHeight="1">
      <c r="A1" s="41"/>
      <c r="B1" s="50"/>
      <c r="C1" s="74" t="s">
        <v>20</v>
      </c>
      <c r="D1" s="60">
        <v>4</v>
      </c>
    </row>
    <row r="2" spans="1:4" s="72" customFormat="1" ht="12.75">
      <c r="A2" s="41"/>
      <c r="B2" s="50"/>
      <c r="C2" s="73" t="s">
        <v>19</v>
      </c>
      <c r="D2" s="60">
        <v>5</v>
      </c>
    </row>
    <row r="3" spans="1:4" s="72" customFormat="1" ht="12.75">
      <c r="A3" s="41"/>
      <c r="B3" s="50"/>
      <c r="C3" s="50"/>
      <c r="D3" s="60"/>
    </row>
    <row r="4" spans="1:4" s="72" customFormat="1" ht="12.75">
      <c r="A4" s="41"/>
      <c r="B4" s="50"/>
      <c r="C4" s="50"/>
      <c r="D4" s="60"/>
    </row>
    <row r="5" spans="1:4" s="72" customFormat="1" ht="12.75">
      <c r="A5" s="41"/>
      <c r="B5" s="50"/>
      <c r="C5" s="50"/>
      <c r="D5" s="60"/>
    </row>
    <row r="6" spans="1:4" s="72" customFormat="1" ht="12.75">
      <c r="A6" s="41"/>
      <c r="B6" s="50"/>
      <c r="C6" s="50"/>
      <c r="D6" s="60"/>
    </row>
    <row r="7" spans="1:4" s="72" customFormat="1" ht="12.75">
      <c r="A7" s="41"/>
      <c r="B7" s="50"/>
      <c r="C7" s="50"/>
      <c r="D7" s="60"/>
    </row>
    <row r="8" spans="1:4" s="72" customFormat="1" ht="12.75">
      <c r="A8" s="41"/>
      <c r="B8" s="50"/>
      <c r="C8" s="50"/>
      <c r="D8" s="60"/>
    </row>
    <row r="9" spans="1:4" s="72" customFormat="1" ht="12.75">
      <c r="A9" s="41"/>
      <c r="B9" s="50"/>
      <c r="C9" s="50"/>
      <c r="D9" s="60"/>
    </row>
    <row r="10" spans="1:4" s="72" customFormat="1" ht="12.75">
      <c r="A10" s="41"/>
      <c r="B10" s="50"/>
      <c r="C10" s="50"/>
      <c r="D10" s="60"/>
    </row>
    <row r="11" spans="1:4" s="72" customFormat="1" ht="12.75">
      <c r="A11" s="41"/>
      <c r="B11" s="50"/>
      <c r="C11" s="50"/>
      <c r="D11" s="60"/>
    </row>
    <row r="12" spans="1:4" s="72" customFormat="1" ht="12.75">
      <c r="A12" s="41"/>
      <c r="B12" s="50"/>
      <c r="C12" s="50"/>
      <c r="D12" s="60"/>
    </row>
    <row r="13" spans="1:4" s="72" customFormat="1" ht="12.75">
      <c r="A13" s="41"/>
      <c r="B13" s="50"/>
      <c r="C13" s="50"/>
      <c r="D13" s="60"/>
    </row>
    <row r="14" spans="1:4" s="72" customFormat="1" ht="12.75">
      <c r="A14" s="41"/>
      <c r="B14" s="50"/>
      <c r="C14" s="50"/>
      <c r="D14" s="60"/>
    </row>
    <row r="15" spans="1:4" s="72" customFormat="1" ht="12.75">
      <c r="A15" s="41"/>
      <c r="B15" s="50"/>
      <c r="C15" s="50"/>
      <c r="D15" s="60"/>
    </row>
    <row r="16" spans="1:4" s="72" customFormat="1" ht="12.75">
      <c r="A16" s="41"/>
      <c r="B16" s="50"/>
      <c r="C16" s="50"/>
      <c r="D16" s="60"/>
    </row>
    <row r="17" spans="1:4" s="72" customFormat="1" ht="12.75">
      <c r="A17" s="41"/>
      <c r="B17" s="50"/>
      <c r="C17" s="50"/>
      <c r="D17" s="60"/>
    </row>
    <row r="18" spans="1:4" s="72" customFormat="1" ht="12.75">
      <c r="A18" s="41"/>
      <c r="B18" s="50"/>
      <c r="C18" s="50"/>
      <c r="D18" s="60"/>
    </row>
    <row r="19" spans="1:4" s="72" customFormat="1" ht="12.75">
      <c r="A19" s="41"/>
      <c r="B19" s="50"/>
      <c r="C19" s="50"/>
      <c r="D19" s="60"/>
    </row>
    <row r="20" spans="1:4" s="72" customFormat="1" ht="12.75">
      <c r="A20" s="41"/>
      <c r="B20" s="50"/>
      <c r="C20" s="50"/>
      <c r="D20" s="60"/>
    </row>
    <row r="21" spans="1:4" s="72" customFormat="1" ht="12.75">
      <c r="A21" s="41"/>
      <c r="B21" s="50"/>
      <c r="C21" s="50"/>
      <c r="D21" s="60"/>
    </row>
    <row r="22" spans="1:4" s="72" customFormat="1" ht="12.75">
      <c r="A22" s="41"/>
      <c r="B22" s="50"/>
      <c r="C22" s="50"/>
      <c r="D22" s="60"/>
    </row>
    <row r="23" spans="1:4" s="72" customFormat="1" ht="12.75">
      <c r="A23" s="41"/>
      <c r="B23" s="50"/>
      <c r="C23" s="50"/>
      <c r="D23" s="60"/>
    </row>
    <row r="24" spans="1:4" s="72" customFormat="1" ht="12.75">
      <c r="A24" s="41"/>
      <c r="B24" s="50"/>
      <c r="C24" s="50"/>
      <c r="D24" s="60"/>
    </row>
    <row r="25" spans="1:4" s="72" customFormat="1" ht="12.75">
      <c r="A25" s="41"/>
      <c r="B25" s="50"/>
      <c r="C25" s="50"/>
      <c r="D25" s="60"/>
    </row>
    <row r="26" spans="1:4" s="72" customFormat="1" ht="12.75">
      <c r="A26" s="41"/>
      <c r="B26" s="50"/>
      <c r="C26" s="50"/>
      <c r="D26" s="60"/>
    </row>
    <row r="27" spans="1:4" s="72" customFormat="1" ht="12.75">
      <c r="A27" s="41"/>
      <c r="B27" s="50"/>
      <c r="C27" s="50"/>
      <c r="D27" s="60"/>
    </row>
    <row r="28" spans="1:4" s="72" customFormat="1" ht="12.75">
      <c r="A28" s="41"/>
      <c r="B28" s="50"/>
      <c r="C28" s="50"/>
      <c r="D28" s="60"/>
    </row>
    <row r="29" spans="1:4" s="72" customFormat="1" ht="12.75">
      <c r="A29" s="41"/>
      <c r="B29" s="50"/>
      <c r="C29" s="50"/>
      <c r="D29" s="60"/>
    </row>
    <row r="30" spans="1:4" s="72" customFormat="1" ht="12.75">
      <c r="A30" s="41"/>
      <c r="B30" s="50"/>
      <c r="C30" s="50"/>
      <c r="D30" s="60"/>
    </row>
    <row r="31" spans="1:4" s="72" customFormat="1" ht="12.75">
      <c r="A31" s="41"/>
      <c r="B31" s="50"/>
      <c r="C31" s="50"/>
      <c r="D31" s="60"/>
    </row>
    <row r="32" spans="1:4" s="72" customFormat="1" ht="12.75">
      <c r="A32" s="41"/>
      <c r="B32" s="50"/>
      <c r="C32" s="50"/>
      <c r="D32" s="60"/>
    </row>
    <row r="33" spans="1:4" s="72" customFormat="1" ht="12.75">
      <c r="A33" s="41"/>
      <c r="B33" s="50"/>
      <c r="C33" s="50"/>
      <c r="D33" s="60"/>
    </row>
    <row r="34" spans="1:4" s="72" customFormat="1" ht="12.75">
      <c r="A34" s="41"/>
      <c r="B34" s="50"/>
      <c r="C34" s="50"/>
      <c r="D34" s="60"/>
    </row>
    <row r="35" spans="1:4" s="72" customFormat="1" ht="12.75">
      <c r="A35" s="41"/>
      <c r="B35" s="50"/>
      <c r="C35" s="50"/>
      <c r="D35" s="60"/>
    </row>
    <row r="36" spans="1:4" s="72" customFormat="1" ht="12.75">
      <c r="A36" s="41"/>
      <c r="B36" s="50"/>
      <c r="C36" s="50"/>
      <c r="D36" s="60"/>
    </row>
    <row r="37" spans="1:4" s="72" customFormat="1" ht="12.75">
      <c r="A37" s="41"/>
      <c r="B37" s="50"/>
      <c r="C37" s="50"/>
      <c r="D37" s="60"/>
    </row>
    <row r="38" spans="1:4" s="72" customFormat="1" ht="12.75">
      <c r="A38" s="41"/>
      <c r="B38" s="50"/>
      <c r="C38" s="50"/>
      <c r="D38" s="60"/>
    </row>
    <row r="39" spans="1:4" s="72" customFormat="1" ht="12.75">
      <c r="A39" s="41"/>
      <c r="B39" s="50"/>
      <c r="C39" s="50"/>
      <c r="D39" s="60"/>
    </row>
    <row r="40" spans="1:4" s="72" customFormat="1" ht="12.75">
      <c r="A40" s="41"/>
      <c r="B40" s="50"/>
      <c r="C40" s="50"/>
      <c r="D40" s="60"/>
    </row>
    <row r="41" spans="1:4" s="72" customFormat="1" ht="12.75">
      <c r="A41" s="41"/>
      <c r="B41" s="50"/>
      <c r="C41" s="50"/>
      <c r="D41" s="60"/>
    </row>
    <row r="42" spans="1:4" s="72" customFormat="1" ht="12.75">
      <c r="A42" s="41"/>
      <c r="B42" s="50"/>
      <c r="C42" s="50"/>
      <c r="D42" s="60"/>
    </row>
    <row r="43" spans="1:4" s="72" customFormat="1" ht="12.75">
      <c r="A43" s="41"/>
      <c r="B43" s="50"/>
      <c r="C43" s="50"/>
      <c r="D43" s="60"/>
    </row>
    <row r="44" spans="1:4" s="72" customFormat="1" ht="12.75">
      <c r="A44" s="41"/>
      <c r="B44" s="50"/>
      <c r="C44" s="50"/>
      <c r="D44" s="60"/>
    </row>
    <row r="45" spans="1:4" s="72" customFormat="1" ht="12.75">
      <c r="A45" s="41"/>
      <c r="B45" s="50"/>
      <c r="C45" s="50"/>
      <c r="D45" s="60"/>
    </row>
    <row r="46" spans="1:4" s="72" customFormat="1" ht="12.75">
      <c r="A46" s="41"/>
      <c r="B46" s="50"/>
      <c r="C46" s="50"/>
      <c r="D46" s="60"/>
    </row>
    <row r="47" spans="1:4" s="72" customFormat="1" ht="12.75">
      <c r="A47" s="41"/>
      <c r="B47" s="50"/>
      <c r="C47" s="50"/>
      <c r="D47" s="60"/>
    </row>
    <row r="48" spans="1:4" s="72" customFormat="1" ht="12.75">
      <c r="A48" s="41"/>
      <c r="B48" s="50"/>
      <c r="C48" s="50"/>
      <c r="D48" s="60"/>
    </row>
    <row r="49" spans="1:4" s="72" customFormat="1" ht="12.75">
      <c r="A49" s="41"/>
      <c r="B49" s="50"/>
      <c r="C49" s="50"/>
      <c r="D49" s="60"/>
    </row>
    <row r="50" spans="1:4" s="72" customFormat="1" ht="12.75">
      <c r="A50" s="41"/>
      <c r="B50" s="50"/>
      <c r="C50" s="50"/>
      <c r="D50" s="60"/>
    </row>
    <row r="51" spans="1:4" s="72" customFormat="1" ht="12.75">
      <c r="A51" s="41"/>
      <c r="B51" s="50"/>
      <c r="C51" s="50"/>
      <c r="D51" s="60"/>
    </row>
    <row r="52" spans="1:4" s="72" customFormat="1" ht="12.75">
      <c r="A52" s="41"/>
      <c r="B52" s="50"/>
      <c r="C52" s="50"/>
      <c r="D52" s="60"/>
    </row>
    <row r="53" spans="1:4" s="72" customFormat="1" ht="12.75">
      <c r="A53" s="41"/>
      <c r="B53" s="50"/>
      <c r="C53" s="50"/>
      <c r="D53" s="60"/>
    </row>
    <row r="54" spans="1:4" s="72" customFormat="1" ht="12.75">
      <c r="A54" s="41"/>
      <c r="B54" s="50"/>
      <c r="C54" s="50"/>
      <c r="D54" s="60"/>
    </row>
    <row r="55" spans="1:4" s="72" customFormat="1" ht="12.75">
      <c r="A55" s="41"/>
      <c r="B55" s="50"/>
      <c r="C55" s="50"/>
      <c r="D55" s="60"/>
    </row>
  </sheetData>
  <sheetProtection/>
  <printOptions/>
  <pageMargins left="0.42" right="0.74" top="0.5511811023622047" bottom="0.5905511811023623" header="0.5118110236220472" footer="0.5118110236220472"/>
  <pageSetup fitToHeight="1" fitToWidth="1" horizontalDpi="600" verticalDpi="600" orientation="portrait" paperSize="9" scale="61" r:id="rId1"/>
  <headerFooter alignWithMargins="0">
    <oddFooter>&amp;R&amp;"Times New Roman,Italique"&amp;D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D12"/>
    </sheetView>
  </sheetViews>
  <sheetFormatPr defaultColWidth="12" defaultRowHeight="12.75"/>
  <sheetData>
    <row r="1" spans="1:4" ht="12.75">
      <c r="A1" s="154" t="s">
        <v>65</v>
      </c>
      <c r="D1" t="s">
        <v>32</v>
      </c>
    </row>
    <row r="2" spans="1:4" ht="12.75">
      <c r="A2" s="154" t="s">
        <v>40</v>
      </c>
      <c r="D2" t="s">
        <v>32</v>
      </c>
    </row>
    <row r="3" spans="1:4" ht="12.75">
      <c r="A3" s="154" t="s">
        <v>49</v>
      </c>
      <c r="D3" t="s">
        <v>32</v>
      </c>
    </row>
    <row r="4" spans="1:4" ht="12.75">
      <c r="A4" s="154" t="s">
        <v>66</v>
      </c>
      <c r="D4" t="s">
        <v>32</v>
      </c>
    </row>
    <row r="5" spans="1:4" ht="12.75">
      <c r="A5" s="154" t="s">
        <v>50</v>
      </c>
      <c r="D5" t="s">
        <v>32</v>
      </c>
    </row>
    <row r="6" spans="1:4" ht="12.75">
      <c r="A6" s="154" t="s">
        <v>67</v>
      </c>
      <c r="D6" s="154" t="s">
        <v>62</v>
      </c>
    </row>
    <row r="7" spans="1:4" ht="12.75">
      <c r="A7" s="154" t="s">
        <v>69</v>
      </c>
      <c r="D7" s="154" t="s">
        <v>68</v>
      </c>
    </row>
    <row r="8" spans="1:4" ht="12.75">
      <c r="A8" s="154" t="s">
        <v>51</v>
      </c>
      <c r="D8" s="154" t="s">
        <v>30</v>
      </c>
    </row>
    <row r="9" spans="1:4" ht="12.75">
      <c r="A9" s="154" t="s">
        <v>42</v>
      </c>
      <c r="D9" s="154" t="s">
        <v>32</v>
      </c>
    </row>
    <row r="10" spans="1:4" ht="12.75">
      <c r="A10" s="154" t="s">
        <v>70</v>
      </c>
      <c r="D10" s="154" t="s">
        <v>31</v>
      </c>
    </row>
    <row r="11" spans="1:4" ht="12.75">
      <c r="A11" s="154" t="s">
        <v>71</v>
      </c>
      <c r="D11" s="154" t="s">
        <v>72</v>
      </c>
    </row>
    <row r="12" spans="1:4" ht="12.75">
      <c r="A12" s="154" t="s">
        <v>73</v>
      </c>
      <c r="D12" s="154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/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L3" sqref="AL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19" t="s">
        <v>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7" t="s">
        <v>10</v>
      </c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9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3" t="s">
        <v>21</v>
      </c>
      <c r="K3" s="167" t="s">
        <v>24</v>
      </c>
      <c r="L3" s="166">
        <v>42442</v>
      </c>
      <c r="M3" s="161"/>
      <c r="N3" s="161">
        <v>42526</v>
      </c>
      <c r="O3" s="161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1">
        <v>42645</v>
      </c>
      <c r="AK3" s="162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4"/>
      <c r="K4" s="168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7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5"/>
      <c r="K5" s="169"/>
      <c r="L5" s="135" t="s">
        <v>48</v>
      </c>
      <c r="M5" s="134"/>
      <c r="N5" s="135"/>
      <c r="O5" s="134"/>
      <c r="P5" s="135"/>
      <c r="Q5" s="134"/>
      <c r="R5" s="135"/>
      <c r="S5" s="134"/>
      <c r="T5" s="135"/>
      <c r="U5" s="134"/>
      <c r="V5" s="133"/>
      <c r="W5" s="134"/>
      <c r="X5" s="135"/>
      <c r="Y5" s="134"/>
      <c r="Z5" s="135"/>
      <c r="AA5" s="134"/>
      <c r="AB5" s="135"/>
      <c r="AC5" s="134"/>
      <c r="AD5" s="135"/>
      <c r="AE5" s="134"/>
      <c r="AF5" s="135"/>
      <c r="AG5" s="134"/>
      <c r="AH5" s="133"/>
      <c r="AI5" s="134"/>
      <c r="AJ5" s="135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 t="s">
        <v>74</v>
      </c>
      <c r="E6" s="113"/>
      <c r="F6" s="114"/>
      <c r="G6" s="113" t="s">
        <v>75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100</v>
      </c>
      <c r="J6" s="116"/>
      <c r="K6" s="147">
        <f aca="true" t="shared" si="2" ref="K6:K35">COUNTIF(L$5:AK$5,$D6)*4</f>
        <v>0</v>
      </c>
      <c r="L6" s="118">
        <v>50</v>
      </c>
      <c r="M6" s="119">
        <v>50</v>
      </c>
      <c r="N6" s="120"/>
      <c r="O6" s="119"/>
      <c r="P6" s="120"/>
      <c r="Q6" s="119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24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6"/>
      <c r="D7" s="57" t="s">
        <v>48</v>
      </c>
      <c r="E7" s="57"/>
      <c r="F7" s="58"/>
      <c r="G7" s="57" t="s">
        <v>35</v>
      </c>
      <c r="H7" s="39" t="str">
        <f t="shared" si="0"/>
        <v>Non</v>
      </c>
      <c r="I7" s="14">
        <f t="shared" si="1"/>
        <v>84</v>
      </c>
      <c r="J7" s="117"/>
      <c r="K7" s="147">
        <f t="shared" si="2"/>
        <v>4</v>
      </c>
      <c r="L7" s="15">
        <v>40</v>
      </c>
      <c r="M7" s="16">
        <v>40</v>
      </c>
      <c r="N7" s="54"/>
      <c r="O7" s="16"/>
      <c r="P7" s="54"/>
      <c r="Q7" s="16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40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57" t="s">
        <v>76</v>
      </c>
      <c r="E8" s="57"/>
      <c r="F8" s="58"/>
      <c r="G8" s="57" t="s">
        <v>32</v>
      </c>
      <c r="H8" s="39" t="str">
        <f t="shared" si="0"/>
        <v>Non</v>
      </c>
      <c r="I8" s="14">
        <f t="shared" si="1"/>
        <v>58</v>
      </c>
      <c r="J8" s="117"/>
      <c r="K8" s="147">
        <f t="shared" si="2"/>
        <v>0</v>
      </c>
      <c r="L8" s="15">
        <v>26</v>
      </c>
      <c r="M8" s="16">
        <v>32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57" t="s">
        <v>47</v>
      </c>
      <c r="E9" s="57"/>
      <c r="F9" s="58"/>
      <c r="G9" s="57" t="s">
        <v>32</v>
      </c>
      <c r="H9" s="39" t="str">
        <f t="shared" si="0"/>
        <v>Non</v>
      </c>
      <c r="I9" s="14">
        <f t="shared" si="1"/>
        <v>58</v>
      </c>
      <c r="J9" s="117"/>
      <c r="K9" s="147">
        <f t="shared" si="2"/>
        <v>0</v>
      </c>
      <c r="L9" s="15">
        <v>32</v>
      </c>
      <c r="M9" s="16">
        <v>26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152" t="s">
        <v>34</v>
      </c>
      <c r="E10" s="57"/>
      <c r="F10" s="58"/>
      <c r="G10" s="57" t="s">
        <v>32</v>
      </c>
      <c r="H10" s="39" t="str">
        <f t="shared" si="0"/>
        <v>Non</v>
      </c>
      <c r="I10" s="14">
        <f t="shared" si="1"/>
        <v>42</v>
      </c>
      <c r="J10" s="117"/>
      <c r="K10" s="147">
        <f t="shared" si="2"/>
        <v>0</v>
      </c>
      <c r="L10" s="15">
        <v>20</v>
      </c>
      <c r="M10" s="16">
        <v>22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22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6"/>
      <c r="D11" s="152" t="s">
        <v>77</v>
      </c>
      <c r="E11" s="57"/>
      <c r="F11" s="58"/>
      <c r="G11" s="57" t="s">
        <v>32</v>
      </c>
      <c r="H11" s="39" t="str">
        <f t="shared" si="0"/>
        <v>Non</v>
      </c>
      <c r="I11" s="14">
        <f t="shared" si="1"/>
        <v>42</v>
      </c>
      <c r="J11" s="117"/>
      <c r="K11" s="147">
        <f t="shared" si="2"/>
        <v>0</v>
      </c>
      <c r="L11" s="15">
        <v>22</v>
      </c>
      <c r="M11" s="16">
        <v>20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2"/>
      <c r="D12" s="152" t="s">
        <v>78</v>
      </c>
      <c r="E12" s="57"/>
      <c r="F12" s="58"/>
      <c r="G12" s="57" t="s">
        <v>32</v>
      </c>
      <c r="H12" s="39" t="str">
        <f t="shared" si="0"/>
        <v>Non</v>
      </c>
      <c r="I12" s="14">
        <f t="shared" si="1"/>
        <v>38</v>
      </c>
      <c r="J12" s="117"/>
      <c r="K12" s="147">
        <f t="shared" si="2"/>
        <v>0</v>
      </c>
      <c r="L12" s="15">
        <v>19</v>
      </c>
      <c r="M12" s="16">
        <v>19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19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6"/>
      <c r="D13" s="57" t="s">
        <v>79</v>
      </c>
      <c r="E13" s="57"/>
      <c r="F13" s="58"/>
      <c r="G13" s="152" t="s">
        <v>30</v>
      </c>
      <c r="H13" s="39" t="str">
        <f t="shared" si="0"/>
        <v>Non</v>
      </c>
      <c r="I13" s="14">
        <f t="shared" si="1"/>
        <v>35</v>
      </c>
      <c r="J13" s="117"/>
      <c r="K13" s="147">
        <f t="shared" si="2"/>
        <v>0</v>
      </c>
      <c r="L13" s="15">
        <v>17</v>
      </c>
      <c r="M13" s="16">
        <v>18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18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57" t="s">
        <v>58</v>
      </c>
      <c r="E14" s="57"/>
      <c r="F14" s="58"/>
      <c r="G14" s="152" t="s">
        <v>59</v>
      </c>
      <c r="H14" s="39" t="str">
        <f t="shared" si="0"/>
        <v>Non</v>
      </c>
      <c r="I14" s="14">
        <f t="shared" si="1"/>
        <v>34</v>
      </c>
      <c r="J14" s="117"/>
      <c r="K14" s="147">
        <f t="shared" si="2"/>
        <v>0</v>
      </c>
      <c r="L14" s="15">
        <v>18</v>
      </c>
      <c r="M14" s="16">
        <v>16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18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152" t="s">
        <v>80</v>
      </c>
      <c r="E15" s="57"/>
      <c r="F15" s="58"/>
      <c r="G15" s="152" t="s">
        <v>32</v>
      </c>
      <c r="H15" s="39" t="str">
        <f t="shared" si="0"/>
        <v>Non</v>
      </c>
      <c r="I15" s="14">
        <f t="shared" si="1"/>
        <v>33</v>
      </c>
      <c r="J15" s="117"/>
      <c r="K15" s="147">
        <f t="shared" si="2"/>
        <v>0</v>
      </c>
      <c r="L15" s="15">
        <v>16</v>
      </c>
      <c r="M15" s="16">
        <v>17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17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129"/>
      <c r="D16" s="152" t="s">
        <v>52</v>
      </c>
      <c r="E16" s="68"/>
      <c r="F16" s="69"/>
      <c r="G16" s="153" t="s">
        <v>32</v>
      </c>
      <c r="H16" s="39" t="str">
        <f t="shared" si="0"/>
        <v>Non</v>
      </c>
      <c r="I16" s="14">
        <f t="shared" si="1"/>
        <v>28</v>
      </c>
      <c r="J16" s="124"/>
      <c r="K16" s="147">
        <f t="shared" si="2"/>
        <v>0</v>
      </c>
      <c r="L16" s="70">
        <v>15</v>
      </c>
      <c r="M16" s="16">
        <v>13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15</v>
      </c>
      <c r="AM16" s="5">
        <f t="shared" si="4"/>
        <v>2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6"/>
      <c r="D17" s="57" t="s">
        <v>82</v>
      </c>
      <c r="E17" s="57"/>
      <c r="F17" s="58"/>
      <c r="G17" s="153" t="s">
        <v>32</v>
      </c>
      <c r="H17" s="39" t="str">
        <f t="shared" si="0"/>
        <v>Non</v>
      </c>
      <c r="I17" s="14">
        <f t="shared" si="1"/>
        <v>26</v>
      </c>
      <c r="J17" s="117"/>
      <c r="K17" s="147">
        <f t="shared" si="2"/>
        <v>0</v>
      </c>
      <c r="L17" s="15">
        <v>14</v>
      </c>
      <c r="M17" s="16">
        <v>12</v>
      </c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14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 t="s">
        <v>61</v>
      </c>
      <c r="E18" s="57"/>
      <c r="F18" s="58"/>
      <c r="G18" s="153" t="s">
        <v>32</v>
      </c>
      <c r="H18" s="39" t="str">
        <f t="shared" si="0"/>
        <v>Non</v>
      </c>
      <c r="I18" s="14">
        <f t="shared" si="1"/>
        <v>25</v>
      </c>
      <c r="J18" s="117"/>
      <c r="K18" s="147">
        <f t="shared" si="2"/>
        <v>0</v>
      </c>
      <c r="L18" s="15">
        <v>10</v>
      </c>
      <c r="M18" s="16">
        <v>15</v>
      </c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15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6"/>
      <c r="D19" s="57" t="s">
        <v>81</v>
      </c>
      <c r="E19" s="57"/>
      <c r="F19" s="58"/>
      <c r="G19" s="153" t="s">
        <v>32</v>
      </c>
      <c r="H19" s="39" t="str">
        <f t="shared" si="0"/>
        <v>Non</v>
      </c>
      <c r="I19" s="14">
        <f t="shared" si="1"/>
        <v>25</v>
      </c>
      <c r="J19" s="117"/>
      <c r="K19" s="147">
        <f t="shared" si="2"/>
        <v>0</v>
      </c>
      <c r="L19" s="15">
        <v>11</v>
      </c>
      <c r="M19" s="16">
        <v>14</v>
      </c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14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57" t="s">
        <v>39</v>
      </c>
      <c r="E20" s="57"/>
      <c r="F20" s="58"/>
      <c r="G20" s="153" t="s">
        <v>30</v>
      </c>
      <c r="H20" s="39" t="str">
        <f t="shared" si="0"/>
        <v>Non</v>
      </c>
      <c r="I20" s="14">
        <f t="shared" si="1"/>
        <v>24</v>
      </c>
      <c r="J20" s="117"/>
      <c r="K20" s="147">
        <f t="shared" si="2"/>
        <v>0</v>
      </c>
      <c r="L20" s="15">
        <v>13</v>
      </c>
      <c r="M20" s="16">
        <v>11</v>
      </c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13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6"/>
      <c r="D21" s="57" t="s">
        <v>83</v>
      </c>
      <c r="E21" s="57"/>
      <c r="F21" s="58"/>
      <c r="G21" s="153" t="s">
        <v>32</v>
      </c>
      <c r="H21" s="39" t="str">
        <f t="shared" si="0"/>
        <v>Non</v>
      </c>
      <c r="I21" s="14">
        <f t="shared" si="1"/>
        <v>22</v>
      </c>
      <c r="J21" s="117"/>
      <c r="K21" s="147">
        <f t="shared" si="2"/>
        <v>0</v>
      </c>
      <c r="L21" s="15">
        <v>12</v>
      </c>
      <c r="M21" s="16">
        <v>10</v>
      </c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12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</row>
    <row r="30" spans="1:54" s="97" customFormat="1" ht="27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1" ref="AN34:BA35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16</v>
      </c>
      <c r="M36" s="88">
        <f>COUNT(M$6:M35)</f>
        <v>16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horizontalDpi="600" verticalDpi="600" orientation="portrait" paperSize="9" scale="53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L3" sqref="AL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19" t="s">
        <v>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7" t="s">
        <v>10</v>
      </c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9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3" t="s">
        <v>21</v>
      </c>
      <c r="K3" s="167" t="s">
        <v>24</v>
      </c>
      <c r="L3" s="166">
        <v>42442</v>
      </c>
      <c r="M3" s="161"/>
      <c r="N3" s="161">
        <v>42526</v>
      </c>
      <c r="O3" s="161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1">
        <v>42645</v>
      </c>
      <c r="AK3" s="162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4"/>
      <c r="K4" s="168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5"/>
      <c r="K5" s="169"/>
      <c r="L5" s="135" t="s">
        <v>53</v>
      </c>
      <c r="M5" s="134"/>
      <c r="N5" s="135"/>
      <c r="O5" s="134"/>
      <c r="P5" s="135"/>
      <c r="Q5" s="134"/>
      <c r="R5" s="135"/>
      <c r="S5" s="134"/>
      <c r="T5" s="135"/>
      <c r="U5" s="134"/>
      <c r="V5" s="133"/>
      <c r="W5" s="134"/>
      <c r="X5" s="135"/>
      <c r="Y5" s="134"/>
      <c r="Z5" s="133"/>
      <c r="AA5" s="134"/>
      <c r="AB5" s="135"/>
      <c r="AC5" s="134"/>
      <c r="AD5" s="133"/>
      <c r="AE5" s="134"/>
      <c r="AF5" s="133"/>
      <c r="AG5" s="134"/>
      <c r="AH5" s="133"/>
      <c r="AI5" s="134"/>
      <c r="AJ5" s="135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28"/>
      <c r="D6" s="113" t="s">
        <v>53</v>
      </c>
      <c r="E6" s="113"/>
      <c r="F6" s="114"/>
      <c r="G6" s="155" t="s">
        <v>33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104</v>
      </c>
      <c r="J6" s="116"/>
      <c r="K6" s="150">
        <f aca="true" t="shared" si="2" ref="K6:K35">COUNTIF(L$5:AK$5,$D6)*4</f>
        <v>4</v>
      </c>
      <c r="L6" s="118">
        <v>50</v>
      </c>
      <c r="M6" s="119">
        <v>50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35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2"/>
      <c r="D7" s="57" t="s">
        <v>84</v>
      </c>
      <c r="E7" s="57"/>
      <c r="F7" s="58"/>
      <c r="G7" s="152" t="s">
        <v>30</v>
      </c>
      <c r="H7" s="39" t="str">
        <f t="shared" si="0"/>
        <v>Non</v>
      </c>
      <c r="I7" s="14">
        <f t="shared" si="1"/>
        <v>80</v>
      </c>
      <c r="J7" s="117"/>
      <c r="K7" s="147">
        <f t="shared" si="2"/>
        <v>0</v>
      </c>
      <c r="L7" s="15">
        <v>40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40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57" t="s">
        <v>85</v>
      </c>
      <c r="E8" s="57"/>
      <c r="F8" s="58"/>
      <c r="G8" s="152" t="s">
        <v>75</v>
      </c>
      <c r="H8" s="39" t="str">
        <f t="shared" si="0"/>
        <v>Non</v>
      </c>
      <c r="I8" s="14">
        <f t="shared" si="1"/>
        <v>58</v>
      </c>
      <c r="J8" s="117"/>
      <c r="K8" s="147">
        <f t="shared" si="2"/>
        <v>0</v>
      </c>
      <c r="L8" s="15">
        <v>26</v>
      </c>
      <c r="M8" s="16">
        <v>32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57" t="s">
        <v>38</v>
      </c>
      <c r="E9" s="57"/>
      <c r="F9" s="58"/>
      <c r="G9" s="152" t="s">
        <v>29</v>
      </c>
      <c r="H9" s="39" t="str">
        <f t="shared" si="0"/>
        <v>Non</v>
      </c>
      <c r="I9" s="14">
        <f t="shared" si="1"/>
        <v>58</v>
      </c>
      <c r="J9" s="117"/>
      <c r="K9" s="147">
        <f t="shared" si="2"/>
        <v>0</v>
      </c>
      <c r="L9" s="15">
        <v>32</v>
      </c>
      <c r="M9" s="16">
        <v>26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57" t="s">
        <v>41</v>
      </c>
      <c r="E10" s="57"/>
      <c r="F10" s="58"/>
      <c r="G10" s="152" t="s">
        <v>32</v>
      </c>
      <c r="H10" s="39" t="str">
        <f t="shared" si="0"/>
        <v>Non</v>
      </c>
      <c r="I10" s="14">
        <f t="shared" si="1"/>
        <v>44</v>
      </c>
      <c r="J10" s="117"/>
      <c r="K10" s="147">
        <f t="shared" si="2"/>
        <v>0</v>
      </c>
      <c r="L10" s="15">
        <v>22</v>
      </c>
      <c r="M10" s="16">
        <v>22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22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>A10+1</f>
        <v>6</v>
      </c>
      <c r="B11" s="51"/>
      <c r="C11" s="56"/>
      <c r="D11" s="57" t="s">
        <v>86</v>
      </c>
      <c r="E11" s="57"/>
      <c r="F11" s="58"/>
      <c r="G11" s="152" t="s">
        <v>68</v>
      </c>
      <c r="H11" s="39" t="str">
        <f t="shared" si="0"/>
        <v>Non</v>
      </c>
      <c r="I11" s="14">
        <f t="shared" si="1"/>
        <v>40</v>
      </c>
      <c r="J11" s="117"/>
      <c r="K11" s="147">
        <f t="shared" si="2"/>
        <v>0</v>
      </c>
      <c r="L11" s="15">
        <v>20</v>
      </c>
      <c r="M11" s="16">
        <v>20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>A11+1</f>
        <v>7</v>
      </c>
      <c r="B12" s="51"/>
      <c r="C12" s="56"/>
      <c r="D12" s="57" t="s">
        <v>60</v>
      </c>
      <c r="E12" s="57"/>
      <c r="F12" s="58"/>
      <c r="G12" s="152" t="s">
        <v>7</v>
      </c>
      <c r="H12" s="39" t="str">
        <f t="shared" si="0"/>
        <v>Non</v>
      </c>
      <c r="I12" s="14">
        <f t="shared" si="1"/>
        <v>38</v>
      </c>
      <c r="J12" s="117"/>
      <c r="K12" s="147">
        <f t="shared" si="2"/>
        <v>0</v>
      </c>
      <c r="L12" s="15">
        <v>19</v>
      </c>
      <c r="M12" s="16">
        <v>19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19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>A12+1</f>
        <v>8</v>
      </c>
      <c r="B13" s="51"/>
      <c r="C13" s="52"/>
      <c r="D13" s="152" t="s">
        <v>88</v>
      </c>
      <c r="E13" s="57"/>
      <c r="F13" s="58"/>
      <c r="G13" s="152" t="s">
        <v>30</v>
      </c>
      <c r="H13" s="39" t="str">
        <f t="shared" si="0"/>
        <v>Non</v>
      </c>
      <c r="I13" s="14">
        <f t="shared" si="1"/>
        <v>35</v>
      </c>
      <c r="J13" s="117"/>
      <c r="K13" s="147">
        <f t="shared" si="2"/>
        <v>0</v>
      </c>
      <c r="L13" s="15">
        <v>18</v>
      </c>
      <c r="M13" s="16">
        <v>17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18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57" t="s">
        <v>87</v>
      </c>
      <c r="E14" s="57"/>
      <c r="F14" s="58"/>
      <c r="G14" s="152" t="s">
        <v>59</v>
      </c>
      <c r="H14" s="39" t="str">
        <f t="shared" si="0"/>
        <v>Non</v>
      </c>
      <c r="I14" s="14">
        <f t="shared" si="1"/>
        <v>35</v>
      </c>
      <c r="J14" s="117"/>
      <c r="K14" s="147">
        <f t="shared" si="2"/>
        <v>0</v>
      </c>
      <c r="L14" s="15">
        <v>17</v>
      </c>
      <c r="M14" s="16">
        <v>18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18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51"/>
      <c r="C16" s="129"/>
      <c r="D16" s="152"/>
      <c r="E16" s="57"/>
      <c r="F16" s="58"/>
      <c r="G16" s="152"/>
      <c r="H16" s="39" t="str">
        <f t="shared" si="0"/>
        <v>Non</v>
      </c>
      <c r="I16" s="14">
        <f t="shared" si="1"/>
        <v>0</v>
      </c>
      <c r="J16" s="124"/>
      <c r="K16" s="147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2"/>
      <c r="D18" s="57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>
        <v>2</v>
      </c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4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2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9</v>
      </c>
      <c r="M36" s="88">
        <f>COUNT(M$6:M35)</f>
        <v>9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53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0"/>
  <dimension ref="A1:BB5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L3" sqref="AL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39" width="3.83203125" style="12" customWidth="1"/>
    <col min="40" max="40" width="12.83203125" style="12" bestFit="1" customWidth="1"/>
    <col min="41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9" t="s">
        <v>45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7" t="s">
        <v>10</v>
      </c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9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3" t="s">
        <v>21</v>
      </c>
      <c r="K3" s="167" t="s">
        <v>24</v>
      </c>
      <c r="L3" s="166">
        <v>42442</v>
      </c>
      <c r="M3" s="161"/>
      <c r="N3" s="161">
        <v>42526</v>
      </c>
      <c r="O3" s="161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1">
        <v>42645</v>
      </c>
      <c r="AK3" s="162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4"/>
      <c r="K4" s="168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5"/>
      <c r="K5" s="169"/>
      <c r="L5" s="137" t="s">
        <v>36</v>
      </c>
      <c r="M5" s="134"/>
      <c r="N5" s="138"/>
      <c r="O5" s="134"/>
      <c r="P5" s="138"/>
      <c r="Q5" s="134"/>
      <c r="R5" s="138"/>
      <c r="S5" s="134"/>
      <c r="T5" s="139"/>
      <c r="U5" s="134"/>
      <c r="V5" s="139"/>
      <c r="W5" s="134"/>
      <c r="X5" s="139"/>
      <c r="Y5" s="134"/>
      <c r="Z5" s="139"/>
      <c r="AA5" s="134"/>
      <c r="AB5" s="139"/>
      <c r="AC5" s="134"/>
      <c r="AD5" s="139"/>
      <c r="AE5" s="134"/>
      <c r="AF5" s="139"/>
      <c r="AG5" s="134"/>
      <c r="AH5" s="139"/>
      <c r="AI5" s="134"/>
      <c r="AJ5" s="138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51"/>
      <c r="C6" s="128"/>
      <c r="D6" s="113" t="s">
        <v>36</v>
      </c>
      <c r="E6" s="113"/>
      <c r="F6" s="114"/>
      <c r="G6" s="155" t="s">
        <v>30</v>
      </c>
      <c r="H6" s="39" t="str">
        <f aca="true" t="shared" si="0" ref="H6:H45">IF(COUNTA(AK6)&gt;0,IF(COUNTA(L6:AK6)&lt;classé,"Non","Oui"),"Non")</f>
        <v>Non</v>
      </c>
      <c r="I6" s="115">
        <f aca="true" t="shared" si="1" ref="I6:I45">SUM(L6:AK6)-SUM(AN6:BA6)+K6</f>
        <v>80</v>
      </c>
      <c r="J6" s="116"/>
      <c r="K6" s="147">
        <f aca="true" t="shared" si="2" ref="K6:K45">COUNTIF(L$5:AK$5,$D6)*4</f>
        <v>4</v>
      </c>
      <c r="L6" s="118">
        <v>26</v>
      </c>
      <c r="M6" s="16">
        <v>50</v>
      </c>
      <c r="N6" s="65"/>
      <c r="O6" s="119"/>
      <c r="P6" s="65"/>
      <c r="Q6" s="119"/>
      <c r="R6" s="65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65"/>
      <c r="AK6" s="123"/>
      <c r="AL6" s="4">
        <f aca="true" t="shared" si="3" ref="AL6:AL45">MAX(L6:AK6)</f>
        <v>50</v>
      </c>
      <c r="AM6" s="5">
        <f aca="true" t="shared" si="4" ref="AM6:AM24">COUNTA(L6:AK6)</f>
        <v>2</v>
      </c>
      <c r="AN6" s="94">
        <f aca="true" t="shared" si="5" ref="AN6:BA21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2.5" customHeight="1">
      <c r="A7" s="39">
        <f aca="true" t="shared" si="6" ref="A7:A34">A6+1</f>
        <v>2</v>
      </c>
      <c r="B7" s="51"/>
      <c r="C7" s="52"/>
      <c r="D7" s="8" t="s">
        <v>89</v>
      </c>
      <c r="E7" s="8"/>
      <c r="F7" s="53"/>
      <c r="G7" s="8" t="s">
        <v>30</v>
      </c>
      <c r="H7" s="39" t="str">
        <f t="shared" si="0"/>
        <v>Non</v>
      </c>
      <c r="I7" s="14">
        <f t="shared" si="1"/>
        <v>80</v>
      </c>
      <c r="J7" s="117"/>
      <c r="K7" s="147">
        <f t="shared" si="2"/>
        <v>0</v>
      </c>
      <c r="L7" s="15">
        <v>40</v>
      </c>
      <c r="M7" s="16">
        <v>40</v>
      </c>
      <c r="N7" s="54"/>
      <c r="O7" s="16"/>
      <c r="P7" s="54"/>
      <c r="Q7" s="16"/>
      <c r="R7" s="54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4"/>
      <c r="AK7" s="82"/>
      <c r="AL7" s="4">
        <f t="shared" si="3"/>
        <v>40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6"/>
      <c r="D8" s="8" t="s">
        <v>54</v>
      </c>
      <c r="E8" s="8"/>
      <c r="F8" s="53"/>
      <c r="G8" s="8" t="s">
        <v>30</v>
      </c>
      <c r="H8" s="39" t="str">
        <f t="shared" si="0"/>
        <v>Non</v>
      </c>
      <c r="I8" s="14">
        <f t="shared" si="1"/>
        <v>59</v>
      </c>
      <c r="J8" s="117"/>
      <c r="K8" s="147">
        <f t="shared" si="2"/>
        <v>0</v>
      </c>
      <c r="L8" s="15">
        <v>50</v>
      </c>
      <c r="M8" s="16">
        <v>9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50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>A8+1</f>
        <v>4</v>
      </c>
      <c r="B9" s="51"/>
      <c r="C9" s="56"/>
      <c r="D9" s="57" t="s">
        <v>90</v>
      </c>
      <c r="E9" s="57"/>
      <c r="F9" s="58"/>
      <c r="G9" s="8" t="s">
        <v>30</v>
      </c>
      <c r="H9" s="39" t="str">
        <f t="shared" si="0"/>
        <v>Non</v>
      </c>
      <c r="I9" s="14">
        <f t="shared" si="1"/>
        <v>58</v>
      </c>
      <c r="J9" s="117"/>
      <c r="K9" s="147">
        <f t="shared" si="2"/>
        <v>0</v>
      </c>
      <c r="L9" s="15">
        <v>32</v>
      </c>
      <c r="M9" s="16">
        <v>26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>A9+1</f>
        <v>5</v>
      </c>
      <c r="B10" s="51"/>
      <c r="C10" s="52"/>
      <c r="D10" s="8" t="s">
        <v>28</v>
      </c>
      <c r="E10" s="8"/>
      <c r="F10" s="53"/>
      <c r="G10" s="8" t="s">
        <v>30</v>
      </c>
      <c r="H10" s="39" t="str">
        <f t="shared" si="0"/>
        <v>Non</v>
      </c>
      <c r="I10" s="14">
        <f t="shared" si="1"/>
        <v>54</v>
      </c>
      <c r="J10" s="117"/>
      <c r="K10" s="147">
        <f t="shared" si="2"/>
        <v>0</v>
      </c>
      <c r="L10" s="15">
        <v>22</v>
      </c>
      <c r="M10" s="16">
        <v>32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32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2"/>
      <c r="D11" s="152" t="s">
        <v>91</v>
      </c>
      <c r="E11" s="57"/>
      <c r="F11" s="58"/>
      <c r="G11" s="8" t="s">
        <v>33</v>
      </c>
      <c r="H11" s="39" t="str">
        <f t="shared" si="0"/>
        <v>Non</v>
      </c>
      <c r="I11" s="14">
        <f t="shared" si="1"/>
        <v>42</v>
      </c>
      <c r="J11" s="117"/>
      <c r="K11" s="147">
        <f t="shared" si="2"/>
        <v>0</v>
      </c>
      <c r="L11" s="15">
        <v>20</v>
      </c>
      <c r="M11" s="16">
        <v>22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2"/>
      <c r="D12" s="57" t="s">
        <v>55</v>
      </c>
      <c r="E12" s="57"/>
      <c r="F12" s="58"/>
      <c r="G12" s="8" t="s">
        <v>30</v>
      </c>
      <c r="H12" s="39" t="str">
        <f t="shared" si="0"/>
        <v>Non</v>
      </c>
      <c r="I12" s="14">
        <f t="shared" si="1"/>
        <v>39</v>
      </c>
      <c r="J12" s="117"/>
      <c r="K12" s="147">
        <f t="shared" si="2"/>
        <v>0</v>
      </c>
      <c r="L12" s="15">
        <v>19</v>
      </c>
      <c r="M12" s="16">
        <v>20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2"/>
      <c r="D13" s="57" t="s">
        <v>92</v>
      </c>
      <c r="E13" s="57"/>
      <c r="F13" s="58"/>
      <c r="G13" s="8" t="s">
        <v>101</v>
      </c>
      <c r="H13" s="39" t="str">
        <f t="shared" si="0"/>
        <v>Non</v>
      </c>
      <c r="I13" s="14">
        <f t="shared" si="1"/>
        <v>37</v>
      </c>
      <c r="J13" s="117"/>
      <c r="K13" s="147">
        <f t="shared" si="2"/>
        <v>0</v>
      </c>
      <c r="L13" s="15">
        <v>18</v>
      </c>
      <c r="M13" s="16">
        <v>19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19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8" t="s">
        <v>93</v>
      </c>
      <c r="E14" s="8"/>
      <c r="F14" s="53"/>
      <c r="G14" s="8" t="s">
        <v>30</v>
      </c>
      <c r="H14" s="39" t="str">
        <f t="shared" si="0"/>
        <v>Non</v>
      </c>
      <c r="I14" s="14">
        <f t="shared" si="1"/>
        <v>35</v>
      </c>
      <c r="J14" s="117"/>
      <c r="K14" s="147">
        <f t="shared" si="2"/>
        <v>0</v>
      </c>
      <c r="L14" s="15">
        <v>17</v>
      </c>
      <c r="M14" s="16">
        <v>18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18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57" t="s">
        <v>95</v>
      </c>
      <c r="E15" s="57"/>
      <c r="F15" s="58"/>
      <c r="G15" s="8" t="s">
        <v>32</v>
      </c>
      <c r="H15" s="39" t="str">
        <f t="shared" si="0"/>
        <v>Non</v>
      </c>
      <c r="I15" s="14">
        <f t="shared" si="1"/>
        <v>29</v>
      </c>
      <c r="J15" s="117"/>
      <c r="K15" s="147">
        <f t="shared" si="2"/>
        <v>0</v>
      </c>
      <c r="L15" s="15">
        <v>15</v>
      </c>
      <c r="M15" s="16">
        <v>14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15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71"/>
      <c r="D16" s="153" t="s">
        <v>97</v>
      </c>
      <c r="E16" s="68"/>
      <c r="F16" s="69"/>
      <c r="G16" s="156" t="s">
        <v>104</v>
      </c>
      <c r="H16" s="39" t="str">
        <f t="shared" si="0"/>
        <v>Non</v>
      </c>
      <c r="I16" s="14">
        <f t="shared" si="1"/>
        <v>28</v>
      </c>
      <c r="J16" s="124"/>
      <c r="K16" s="147">
        <f t="shared" si="2"/>
        <v>0</v>
      </c>
      <c r="L16" s="70">
        <v>16</v>
      </c>
      <c r="M16" s="16">
        <v>12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16</v>
      </c>
      <c r="AM16" s="5">
        <f t="shared" si="4"/>
        <v>2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57" t="s">
        <v>56</v>
      </c>
      <c r="E17" s="57"/>
      <c r="F17" s="58"/>
      <c r="G17" s="8" t="s">
        <v>30</v>
      </c>
      <c r="H17" s="39" t="str">
        <f t="shared" si="0"/>
        <v>Non</v>
      </c>
      <c r="I17" s="14">
        <f t="shared" si="1"/>
        <v>26</v>
      </c>
      <c r="J17" s="117"/>
      <c r="K17" s="147">
        <f t="shared" si="2"/>
        <v>0</v>
      </c>
      <c r="L17" s="15">
        <v>10</v>
      </c>
      <c r="M17" s="16">
        <v>16</v>
      </c>
      <c r="N17" s="65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16</v>
      </c>
      <c r="AM17" s="5">
        <f t="shared" si="4"/>
        <v>2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152" t="s">
        <v>96</v>
      </c>
      <c r="E18" s="57"/>
      <c r="F18" s="58"/>
      <c r="G18" s="8" t="s">
        <v>101</v>
      </c>
      <c r="H18" s="39" t="str">
        <f t="shared" si="0"/>
        <v>Non</v>
      </c>
      <c r="I18" s="14">
        <f t="shared" si="1"/>
        <v>26</v>
      </c>
      <c r="J18" s="117"/>
      <c r="K18" s="147">
        <f t="shared" si="2"/>
        <v>0</v>
      </c>
      <c r="L18" s="15">
        <v>13</v>
      </c>
      <c r="M18" s="16">
        <v>13</v>
      </c>
      <c r="N18" s="65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13</v>
      </c>
      <c r="AM18" s="5">
        <f t="shared" si="4"/>
        <v>2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2"/>
      <c r="D19" s="57" t="s">
        <v>94</v>
      </c>
      <c r="E19" s="57"/>
      <c r="F19" s="58"/>
      <c r="G19" s="8" t="s">
        <v>102</v>
      </c>
      <c r="H19" s="39" t="str">
        <f t="shared" si="0"/>
        <v>Non</v>
      </c>
      <c r="I19" s="14">
        <f t="shared" si="1"/>
        <v>25</v>
      </c>
      <c r="J19" s="117"/>
      <c r="K19" s="147">
        <f t="shared" si="2"/>
        <v>0</v>
      </c>
      <c r="L19" s="15">
        <v>8</v>
      </c>
      <c r="M19" s="16">
        <v>17</v>
      </c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17</v>
      </c>
      <c r="AM19" s="5">
        <f t="shared" si="4"/>
        <v>2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2"/>
      <c r="D20" s="8" t="s">
        <v>57</v>
      </c>
      <c r="E20" s="8"/>
      <c r="F20" s="53"/>
      <c r="G20" s="8" t="s">
        <v>103</v>
      </c>
      <c r="H20" s="39" t="str">
        <f t="shared" si="0"/>
        <v>Non</v>
      </c>
      <c r="I20" s="14">
        <f t="shared" si="1"/>
        <v>24</v>
      </c>
      <c r="J20" s="117"/>
      <c r="K20" s="147">
        <f t="shared" si="2"/>
        <v>0</v>
      </c>
      <c r="L20" s="15">
        <v>9</v>
      </c>
      <c r="M20" s="16">
        <v>15</v>
      </c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15</v>
      </c>
      <c r="AM20" s="5">
        <f t="shared" si="4"/>
        <v>2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152" t="s">
        <v>100</v>
      </c>
      <c r="E21" s="57"/>
      <c r="F21" s="58"/>
      <c r="G21" s="8" t="s">
        <v>30</v>
      </c>
      <c r="H21" s="39" t="str">
        <f t="shared" si="0"/>
        <v>Non</v>
      </c>
      <c r="I21" s="14">
        <f t="shared" si="1"/>
        <v>22</v>
      </c>
      <c r="J21" s="117"/>
      <c r="K21" s="147">
        <f t="shared" si="2"/>
        <v>0</v>
      </c>
      <c r="L21" s="15">
        <v>14</v>
      </c>
      <c r="M21" s="16">
        <v>8</v>
      </c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14</v>
      </c>
      <c r="AM21" s="5">
        <f t="shared" si="4"/>
        <v>2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152" t="s">
        <v>99</v>
      </c>
      <c r="E22" s="57"/>
      <c r="F22" s="58"/>
      <c r="G22" s="8" t="s">
        <v>30</v>
      </c>
      <c r="H22" s="39" t="str">
        <f t="shared" si="0"/>
        <v>Non</v>
      </c>
      <c r="I22" s="14">
        <f t="shared" si="1"/>
        <v>22</v>
      </c>
      <c r="J22" s="117"/>
      <c r="K22" s="147">
        <f t="shared" si="2"/>
        <v>0</v>
      </c>
      <c r="L22" s="15">
        <v>12</v>
      </c>
      <c r="M22" s="16">
        <v>10</v>
      </c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12</v>
      </c>
      <c r="AM22" s="5">
        <f t="shared" si="4"/>
        <v>2</v>
      </c>
      <c r="AN22" s="94">
        <f aca="true" t="shared" si="7" ref="AN22:BA45">IF($AM22&gt;Nbcourse+AN$3-1-$J22,LARGE($L22:$AK22,Nbcourse+AN$3-$J22),0)</f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8" t="s">
        <v>98</v>
      </c>
      <c r="E23" s="8"/>
      <c r="F23" s="53"/>
      <c r="G23" s="8" t="s">
        <v>30</v>
      </c>
      <c r="H23" s="39" t="str">
        <f t="shared" si="0"/>
        <v>Non</v>
      </c>
      <c r="I23" s="14">
        <f t="shared" si="1"/>
        <v>22</v>
      </c>
      <c r="J23" s="117"/>
      <c r="K23" s="147">
        <f t="shared" si="2"/>
        <v>0</v>
      </c>
      <c r="L23" s="15">
        <v>11</v>
      </c>
      <c r="M23" s="16">
        <v>11</v>
      </c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11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8"/>
      <c r="E25" s="8"/>
      <c r="F25" s="53"/>
      <c r="G25" s="8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4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8"/>
      <c r="E29" s="8"/>
      <c r="F29" s="53"/>
      <c r="G29" s="8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2"/>
      <c r="D32" s="8"/>
      <c r="E32" s="8"/>
      <c r="F32" s="53"/>
      <c r="G32" s="8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si="7"/>
        <v>0</v>
      </c>
      <c r="AR33" s="4">
        <f t="shared" si="7"/>
        <v>0</v>
      </c>
      <c r="AS33" s="4">
        <f t="shared" si="7"/>
        <v>0</v>
      </c>
      <c r="AT33" s="4">
        <f t="shared" si="7"/>
        <v>0</v>
      </c>
      <c r="AU33" s="4">
        <f t="shared" si="7"/>
        <v>0</v>
      </c>
      <c r="AV33" s="4">
        <f t="shared" si="7"/>
        <v>0</v>
      </c>
      <c r="AW33" s="4">
        <f t="shared" si="7"/>
        <v>0</v>
      </c>
      <c r="AX33" s="4">
        <f t="shared" si="7"/>
        <v>0</v>
      </c>
      <c r="AY33" s="4">
        <f t="shared" si="7"/>
        <v>0</v>
      </c>
      <c r="AZ33" s="4">
        <f t="shared" si="7"/>
        <v>0</v>
      </c>
      <c r="BA33" s="95">
        <f t="shared" si="7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si="7"/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95">
        <f t="shared" si="7"/>
        <v>0</v>
      </c>
      <c r="BB34" s="96"/>
    </row>
    <row r="35" spans="1:54" s="97" customFormat="1" ht="24.75" customHeight="1">
      <c r="A35" s="39">
        <f aca="true" t="shared" si="9" ref="A35:A44">A34+1</f>
        <v>30</v>
      </c>
      <c r="B35" s="51"/>
      <c r="C35" s="56"/>
      <c r="D35" s="8"/>
      <c r="E35" s="8"/>
      <c r="F35" s="53"/>
      <c r="G35" s="8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aca="true" t="shared" si="10" ref="AM35:AM44">COUNTA(L35:AK35)</f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>
      <c r="A36" s="39">
        <f t="shared" si="9"/>
        <v>31</v>
      </c>
      <c r="B36" s="51"/>
      <c r="C36" s="56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7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 t="shared" si="10"/>
        <v>0</v>
      </c>
      <c r="AN36" s="94">
        <f t="shared" si="7"/>
        <v>0</v>
      </c>
      <c r="AO36" s="4">
        <f t="shared" si="7"/>
        <v>0</v>
      </c>
      <c r="AP36" s="4">
        <f t="shared" si="7"/>
        <v>0</v>
      </c>
      <c r="AQ36" s="4">
        <f t="shared" si="7"/>
        <v>0</v>
      </c>
      <c r="AR36" s="4">
        <f t="shared" si="7"/>
        <v>0</v>
      </c>
      <c r="AS36" s="4">
        <f t="shared" si="7"/>
        <v>0</v>
      </c>
      <c r="AT36" s="4">
        <f t="shared" si="7"/>
        <v>0</v>
      </c>
      <c r="AU36" s="4">
        <f t="shared" si="7"/>
        <v>0</v>
      </c>
      <c r="AV36" s="4">
        <f t="shared" si="7"/>
        <v>0</v>
      </c>
      <c r="AW36" s="4">
        <f t="shared" si="7"/>
        <v>0</v>
      </c>
      <c r="AX36" s="4">
        <f t="shared" si="7"/>
        <v>0</v>
      </c>
      <c r="AY36" s="4">
        <f t="shared" si="7"/>
        <v>0</v>
      </c>
      <c r="AZ36" s="4">
        <f t="shared" si="7"/>
        <v>0</v>
      </c>
      <c r="BA36" s="95">
        <f t="shared" si="7"/>
        <v>0</v>
      </c>
      <c r="BB36" s="96"/>
    </row>
    <row r="37" spans="1:54" s="97" customFormat="1" ht="24.75" customHeight="1">
      <c r="A37" s="39">
        <f t="shared" si="9"/>
        <v>32</v>
      </c>
      <c r="B37" s="51"/>
      <c r="C37" s="56"/>
      <c r="D37" s="152"/>
      <c r="E37" s="57"/>
      <c r="F37" s="58"/>
      <c r="G37" s="152"/>
      <c r="H37" s="39" t="str">
        <f t="shared" si="0"/>
        <v>Non</v>
      </c>
      <c r="I37" s="14">
        <f t="shared" si="1"/>
        <v>0</v>
      </c>
      <c r="J37" s="117"/>
      <c r="K37" s="147">
        <f t="shared" si="2"/>
        <v>0</v>
      </c>
      <c r="L37" s="15"/>
      <c r="M37" s="16"/>
      <c r="N37" s="54"/>
      <c r="O37" s="16"/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/>
      <c r="AK37" s="82"/>
      <c r="AL37" s="4">
        <f t="shared" si="3"/>
        <v>0</v>
      </c>
      <c r="AM37" s="5">
        <f t="shared" si="10"/>
        <v>0</v>
      </c>
      <c r="AN37" s="94">
        <f t="shared" si="7"/>
        <v>0</v>
      </c>
      <c r="AO37" s="4">
        <f t="shared" si="7"/>
        <v>0</v>
      </c>
      <c r="AP37" s="4">
        <f t="shared" si="7"/>
        <v>0</v>
      </c>
      <c r="AQ37" s="4">
        <f t="shared" si="7"/>
        <v>0</v>
      </c>
      <c r="AR37" s="4">
        <f t="shared" si="7"/>
        <v>0</v>
      </c>
      <c r="AS37" s="4">
        <f t="shared" si="7"/>
        <v>0</v>
      </c>
      <c r="AT37" s="4">
        <f t="shared" si="7"/>
        <v>0</v>
      </c>
      <c r="AU37" s="4">
        <f t="shared" si="7"/>
        <v>0</v>
      </c>
      <c r="AV37" s="4">
        <f t="shared" si="7"/>
        <v>0</v>
      </c>
      <c r="AW37" s="4">
        <f t="shared" si="7"/>
        <v>0</v>
      </c>
      <c r="AX37" s="4">
        <f t="shared" si="7"/>
        <v>0</v>
      </c>
      <c r="AY37" s="4">
        <f t="shared" si="7"/>
        <v>0</v>
      </c>
      <c r="AZ37" s="4">
        <f t="shared" si="7"/>
        <v>0</v>
      </c>
      <c r="BA37" s="95">
        <f t="shared" si="7"/>
        <v>0</v>
      </c>
      <c r="BB37" s="96"/>
    </row>
    <row r="38" spans="1:54" s="97" customFormat="1" ht="24.75" customHeight="1">
      <c r="A38" s="39">
        <f t="shared" si="9"/>
        <v>33</v>
      </c>
      <c r="B38" s="51"/>
      <c r="C38" s="52"/>
      <c r="D38" s="57"/>
      <c r="E38" s="57"/>
      <c r="F38" s="58"/>
      <c r="G38" s="57"/>
      <c r="H38" s="39" t="str">
        <f t="shared" si="0"/>
        <v>Non</v>
      </c>
      <c r="I38" s="14">
        <f t="shared" si="1"/>
        <v>0</v>
      </c>
      <c r="J38" s="117"/>
      <c r="K38" s="147">
        <f t="shared" si="2"/>
        <v>0</v>
      </c>
      <c r="L38" s="15"/>
      <c r="M38" s="16"/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/>
      <c r="AK38" s="82"/>
      <c r="AL38" s="4">
        <f t="shared" si="3"/>
        <v>0</v>
      </c>
      <c r="AM38" s="5">
        <f t="shared" si="10"/>
        <v>0</v>
      </c>
      <c r="AN38" s="94">
        <f t="shared" si="7"/>
        <v>0</v>
      </c>
      <c r="AO38" s="4">
        <f t="shared" si="7"/>
        <v>0</v>
      </c>
      <c r="AP38" s="4">
        <f t="shared" si="7"/>
        <v>0</v>
      </c>
      <c r="AQ38" s="4">
        <f t="shared" si="7"/>
        <v>0</v>
      </c>
      <c r="AR38" s="4">
        <f t="shared" si="7"/>
        <v>0</v>
      </c>
      <c r="AS38" s="4">
        <f t="shared" si="7"/>
        <v>0</v>
      </c>
      <c r="AT38" s="4">
        <f t="shared" si="7"/>
        <v>0</v>
      </c>
      <c r="AU38" s="4">
        <f t="shared" si="7"/>
        <v>0</v>
      </c>
      <c r="AV38" s="4">
        <f t="shared" si="7"/>
        <v>0</v>
      </c>
      <c r="AW38" s="4">
        <f t="shared" si="7"/>
        <v>0</v>
      </c>
      <c r="AX38" s="4">
        <f t="shared" si="7"/>
        <v>0</v>
      </c>
      <c r="AY38" s="4">
        <f t="shared" si="7"/>
        <v>0</v>
      </c>
      <c r="AZ38" s="4">
        <f t="shared" si="7"/>
        <v>0</v>
      </c>
      <c r="BA38" s="95">
        <f t="shared" si="7"/>
        <v>0</v>
      </c>
      <c r="BB38" s="96"/>
    </row>
    <row r="39" spans="1:54" s="97" customFormat="1" ht="24.75" customHeight="1">
      <c r="A39" s="39">
        <f t="shared" si="9"/>
        <v>34</v>
      </c>
      <c r="B39" s="51"/>
      <c r="C39" s="56"/>
      <c r="D39" s="57"/>
      <c r="E39" s="57"/>
      <c r="F39" s="58"/>
      <c r="G39" s="57"/>
      <c r="H39" s="39" t="str">
        <f t="shared" si="0"/>
        <v>Non</v>
      </c>
      <c r="I39" s="14">
        <f t="shared" si="1"/>
        <v>0</v>
      </c>
      <c r="J39" s="117"/>
      <c r="K39" s="147">
        <f t="shared" si="2"/>
        <v>0</v>
      </c>
      <c r="L39" s="15"/>
      <c r="M39" s="16"/>
      <c r="N39" s="54"/>
      <c r="O39" s="16"/>
      <c r="P39" s="54"/>
      <c r="Q39" s="55"/>
      <c r="R39" s="59"/>
      <c r="S39" s="16"/>
      <c r="T39" s="59"/>
      <c r="U39" s="55"/>
      <c r="V39" s="59"/>
      <c r="W39" s="16"/>
      <c r="X39" s="59"/>
      <c r="Y39" s="16"/>
      <c r="Z39" s="59"/>
      <c r="AA39" s="55"/>
      <c r="AB39" s="59"/>
      <c r="AC39" s="16"/>
      <c r="AD39" s="54"/>
      <c r="AE39" s="55"/>
      <c r="AF39" s="59"/>
      <c r="AG39" s="16"/>
      <c r="AH39" s="59"/>
      <c r="AI39" s="16"/>
      <c r="AJ39" s="55"/>
      <c r="AK39" s="82"/>
      <c r="AL39" s="4">
        <f t="shared" si="3"/>
        <v>0</v>
      </c>
      <c r="AM39" s="5">
        <f t="shared" si="10"/>
        <v>0</v>
      </c>
      <c r="AN39" s="94">
        <f t="shared" si="7"/>
        <v>0</v>
      </c>
      <c r="AO39" s="4">
        <f t="shared" si="7"/>
        <v>0</v>
      </c>
      <c r="AP39" s="4">
        <f t="shared" si="7"/>
        <v>0</v>
      </c>
      <c r="AQ39" s="4">
        <f aca="true" t="shared" si="11" ref="AQ39:BA44">IF($AM39&gt;Nbcourse+AQ$3-1-$J39,LARGE($L39:$AK39,Nbcourse+AQ$3-$J39),0)</f>
        <v>0</v>
      </c>
      <c r="AR39" s="4">
        <f t="shared" si="11"/>
        <v>0</v>
      </c>
      <c r="AS39" s="4">
        <f t="shared" si="11"/>
        <v>0</v>
      </c>
      <c r="AT39" s="4">
        <f t="shared" si="11"/>
        <v>0</v>
      </c>
      <c r="AU39" s="4">
        <f t="shared" si="11"/>
        <v>0</v>
      </c>
      <c r="AV39" s="4">
        <f t="shared" si="11"/>
        <v>0</v>
      </c>
      <c r="AW39" s="4">
        <f t="shared" si="11"/>
        <v>0</v>
      </c>
      <c r="AX39" s="4">
        <f t="shared" si="11"/>
        <v>0</v>
      </c>
      <c r="AY39" s="4">
        <f t="shared" si="11"/>
        <v>0</v>
      </c>
      <c r="AZ39" s="4">
        <f t="shared" si="11"/>
        <v>0</v>
      </c>
      <c r="BA39" s="95">
        <f t="shared" si="11"/>
        <v>0</v>
      </c>
      <c r="BB39" s="96"/>
    </row>
    <row r="40" spans="1:54" s="97" customFormat="1" ht="24.75" customHeight="1">
      <c r="A40" s="39">
        <f t="shared" si="9"/>
        <v>35</v>
      </c>
      <c r="B40" s="51"/>
      <c r="C40" s="52"/>
      <c r="D40" s="57"/>
      <c r="E40" s="57"/>
      <c r="F40" s="58"/>
      <c r="G40" s="57"/>
      <c r="H40" s="39" t="str">
        <f t="shared" si="0"/>
        <v>Non</v>
      </c>
      <c r="I40" s="14">
        <f t="shared" si="1"/>
        <v>0</v>
      </c>
      <c r="J40" s="117"/>
      <c r="K40" s="147">
        <f t="shared" si="2"/>
        <v>0</v>
      </c>
      <c r="L40" s="15"/>
      <c r="M40" s="16"/>
      <c r="N40" s="54"/>
      <c r="O40" s="16"/>
      <c r="P40" s="54"/>
      <c r="Q40" s="55"/>
      <c r="R40" s="59"/>
      <c r="S40" s="16"/>
      <c r="T40" s="59"/>
      <c r="U40" s="55"/>
      <c r="V40" s="59"/>
      <c r="W40" s="16"/>
      <c r="X40" s="59"/>
      <c r="Y40" s="16"/>
      <c r="Z40" s="59"/>
      <c r="AA40" s="55"/>
      <c r="AB40" s="59"/>
      <c r="AC40" s="16"/>
      <c r="AD40" s="54"/>
      <c r="AE40" s="55"/>
      <c r="AF40" s="59"/>
      <c r="AG40" s="16"/>
      <c r="AH40" s="59"/>
      <c r="AI40" s="16"/>
      <c r="AJ40" s="55"/>
      <c r="AK40" s="82"/>
      <c r="AL40" s="4">
        <f t="shared" si="3"/>
        <v>0</v>
      </c>
      <c r="AM40" s="5">
        <f t="shared" si="10"/>
        <v>0</v>
      </c>
      <c r="AN40" s="94">
        <f aca="true" t="shared" si="12" ref="AN40:AP44">IF($AM40&gt;Nbcourse+AN$3-1-$J40,LARGE($L40:$AK40,Nbcourse+AN$3-$J40),0)</f>
        <v>0</v>
      </c>
      <c r="AO40" s="4">
        <f t="shared" si="12"/>
        <v>0</v>
      </c>
      <c r="AP40" s="4">
        <f t="shared" si="12"/>
        <v>0</v>
      </c>
      <c r="AQ40" s="4">
        <f t="shared" si="11"/>
        <v>0</v>
      </c>
      <c r="AR40" s="4">
        <f t="shared" si="11"/>
        <v>0</v>
      </c>
      <c r="AS40" s="4">
        <f t="shared" si="11"/>
        <v>0</v>
      </c>
      <c r="AT40" s="4">
        <f t="shared" si="11"/>
        <v>0</v>
      </c>
      <c r="AU40" s="4">
        <f t="shared" si="11"/>
        <v>0</v>
      </c>
      <c r="AV40" s="4">
        <f t="shared" si="11"/>
        <v>0</v>
      </c>
      <c r="AW40" s="4">
        <f t="shared" si="11"/>
        <v>0</v>
      </c>
      <c r="AX40" s="4">
        <f t="shared" si="11"/>
        <v>0</v>
      </c>
      <c r="AY40" s="4">
        <f t="shared" si="11"/>
        <v>0</v>
      </c>
      <c r="AZ40" s="4">
        <f t="shared" si="11"/>
        <v>0</v>
      </c>
      <c r="BA40" s="95">
        <f t="shared" si="11"/>
        <v>0</v>
      </c>
      <c r="BB40" s="96"/>
    </row>
    <row r="41" spans="1:54" s="97" customFormat="1" ht="24.75" customHeight="1">
      <c r="A41" s="39">
        <f t="shared" si="9"/>
        <v>36</v>
      </c>
      <c r="B41" s="51"/>
      <c r="C41" s="52"/>
      <c r="D41" s="57"/>
      <c r="E41" s="57"/>
      <c r="F41" s="58"/>
      <c r="G41" s="57"/>
      <c r="H41" s="39" t="str">
        <f t="shared" si="0"/>
        <v>Non</v>
      </c>
      <c r="I41" s="14">
        <f t="shared" si="1"/>
        <v>0</v>
      </c>
      <c r="J41" s="117"/>
      <c r="K41" s="147">
        <f t="shared" si="2"/>
        <v>0</v>
      </c>
      <c r="L41" s="15"/>
      <c r="M41" s="16"/>
      <c r="N41" s="54"/>
      <c r="O41" s="16"/>
      <c r="P41" s="54"/>
      <c r="Q41" s="55"/>
      <c r="R41" s="59"/>
      <c r="S41" s="16"/>
      <c r="T41" s="59"/>
      <c r="U41" s="55"/>
      <c r="V41" s="59"/>
      <c r="W41" s="16"/>
      <c r="X41" s="59"/>
      <c r="Y41" s="16"/>
      <c r="Z41" s="59"/>
      <c r="AA41" s="55"/>
      <c r="AB41" s="59"/>
      <c r="AC41" s="16"/>
      <c r="AD41" s="54"/>
      <c r="AE41" s="55"/>
      <c r="AF41" s="59"/>
      <c r="AG41" s="16"/>
      <c r="AH41" s="59"/>
      <c r="AI41" s="16"/>
      <c r="AJ41" s="55"/>
      <c r="AK41" s="82"/>
      <c r="AL41" s="4">
        <f t="shared" si="3"/>
        <v>0</v>
      </c>
      <c r="AM41" s="5">
        <f t="shared" si="10"/>
        <v>0</v>
      </c>
      <c r="AN41" s="94">
        <f t="shared" si="12"/>
        <v>0</v>
      </c>
      <c r="AO41" s="4">
        <f t="shared" si="12"/>
        <v>0</v>
      </c>
      <c r="AP41" s="4">
        <f t="shared" si="12"/>
        <v>0</v>
      </c>
      <c r="AQ41" s="4">
        <f t="shared" si="11"/>
        <v>0</v>
      </c>
      <c r="AR41" s="4">
        <f t="shared" si="11"/>
        <v>0</v>
      </c>
      <c r="AS41" s="4">
        <f t="shared" si="11"/>
        <v>0</v>
      </c>
      <c r="AT41" s="4">
        <f t="shared" si="11"/>
        <v>0</v>
      </c>
      <c r="AU41" s="4">
        <f t="shared" si="11"/>
        <v>0</v>
      </c>
      <c r="AV41" s="4">
        <f t="shared" si="11"/>
        <v>0</v>
      </c>
      <c r="AW41" s="4">
        <f t="shared" si="11"/>
        <v>0</v>
      </c>
      <c r="AX41" s="4">
        <f t="shared" si="11"/>
        <v>0</v>
      </c>
      <c r="AY41" s="4">
        <f t="shared" si="11"/>
        <v>0</v>
      </c>
      <c r="AZ41" s="4">
        <f t="shared" si="11"/>
        <v>0</v>
      </c>
      <c r="BA41" s="95">
        <f t="shared" si="11"/>
        <v>0</v>
      </c>
      <c r="BB41" s="96"/>
    </row>
    <row r="42" spans="1:54" s="97" customFormat="1" ht="24.75" customHeight="1">
      <c r="A42" s="39">
        <f t="shared" si="9"/>
        <v>37</v>
      </c>
      <c r="B42" s="51"/>
      <c r="C42" s="52"/>
      <c r="D42" s="8"/>
      <c r="E42" s="8"/>
      <c r="F42" s="53"/>
      <c r="G42" s="8"/>
      <c r="H42" s="39" t="str">
        <f t="shared" si="0"/>
        <v>Non</v>
      </c>
      <c r="I42" s="14">
        <f t="shared" si="1"/>
        <v>0</v>
      </c>
      <c r="J42" s="117"/>
      <c r="K42" s="147">
        <f t="shared" si="2"/>
        <v>0</v>
      </c>
      <c r="L42" s="15"/>
      <c r="M42" s="16"/>
      <c r="N42" s="54"/>
      <c r="O42" s="16"/>
      <c r="P42" s="54"/>
      <c r="Q42" s="55"/>
      <c r="R42" s="59"/>
      <c r="S42" s="16"/>
      <c r="T42" s="59"/>
      <c r="U42" s="55"/>
      <c r="V42" s="59"/>
      <c r="W42" s="16"/>
      <c r="X42" s="59"/>
      <c r="Y42" s="16"/>
      <c r="Z42" s="59"/>
      <c r="AA42" s="55"/>
      <c r="AB42" s="59"/>
      <c r="AC42" s="16"/>
      <c r="AD42" s="54"/>
      <c r="AE42" s="55"/>
      <c r="AF42" s="59"/>
      <c r="AG42" s="16"/>
      <c r="AH42" s="59"/>
      <c r="AI42" s="16"/>
      <c r="AJ42" s="55"/>
      <c r="AK42" s="82"/>
      <c r="AL42" s="4">
        <f t="shared" si="3"/>
        <v>0</v>
      </c>
      <c r="AM42" s="5">
        <f t="shared" si="10"/>
        <v>0</v>
      </c>
      <c r="AN42" s="94">
        <f t="shared" si="12"/>
        <v>0</v>
      </c>
      <c r="AO42" s="4">
        <f t="shared" si="12"/>
        <v>0</v>
      </c>
      <c r="AP42" s="4">
        <f t="shared" si="12"/>
        <v>0</v>
      </c>
      <c r="AQ42" s="4">
        <f t="shared" si="11"/>
        <v>0</v>
      </c>
      <c r="AR42" s="4">
        <f t="shared" si="11"/>
        <v>0</v>
      </c>
      <c r="AS42" s="4">
        <f t="shared" si="11"/>
        <v>0</v>
      </c>
      <c r="AT42" s="4">
        <f t="shared" si="11"/>
        <v>0</v>
      </c>
      <c r="AU42" s="4">
        <f t="shared" si="11"/>
        <v>0</v>
      </c>
      <c r="AV42" s="4">
        <f t="shared" si="11"/>
        <v>0</v>
      </c>
      <c r="AW42" s="4">
        <f t="shared" si="11"/>
        <v>0</v>
      </c>
      <c r="AX42" s="4">
        <f t="shared" si="11"/>
        <v>0</v>
      </c>
      <c r="AY42" s="4">
        <f t="shared" si="11"/>
        <v>0</v>
      </c>
      <c r="AZ42" s="4">
        <f t="shared" si="11"/>
        <v>0</v>
      </c>
      <c r="BA42" s="95">
        <f t="shared" si="11"/>
        <v>0</v>
      </c>
      <c r="BB42" s="96"/>
    </row>
    <row r="43" spans="1:54" s="97" customFormat="1" ht="24.75" customHeight="1">
      <c r="A43" s="39">
        <f t="shared" si="9"/>
        <v>38</v>
      </c>
      <c r="B43" s="51"/>
      <c r="C43" s="56"/>
      <c r="D43" s="57"/>
      <c r="E43" s="57"/>
      <c r="F43" s="58"/>
      <c r="G43" s="57"/>
      <c r="H43" s="39" t="str">
        <f t="shared" si="0"/>
        <v>Non</v>
      </c>
      <c r="I43" s="14">
        <f t="shared" si="1"/>
        <v>0</v>
      </c>
      <c r="J43" s="117"/>
      <c r="K43" s="147">
        <f t="shared" si="2"/>
        <v>0</v>
      </c>
      <c r="L43" s="15"/>
      <c r="M43" s="16"/>
      <c r="N43" s="54"/>
      <c r="O43" s="16"/>
      <c r="P43" s="54"/>
      <c r="Q43" s="55"/>
      <c r="R43" s="59"/>
      <c r="S43" s="16"/>
      <c r="T43" s="59"/>
      <c r="U43" s="55"/>
      <c r="V43" s="59"/>
      <c r="W43" s="16"/>
      <c r="X43" s="59"/>
      <c r="Y43" s="16"/>
      <c r="Z43" s="59"/>
      <c r="AA43" s="55"/>
      <c r="AB43" s="59"/>
      <c r="AC43" s="16"/>
      <c r="AD43" s="54"/>
      <c r="AE43" s="55"/>
      <c r="AF43" s="59"/>
      <c r="AG43" s="16"/>
      <c r="AH43" s="59"/>
      <c r="AI43" s="16"/>
      <c r="AJ43" s="55"/>
      <c r="AK43" s="82"/>
      <c r="AL43" s="4">
        <f t="shared" si="3"/>
        <v>0</v>
      </c>
      <c r="AM43" s="5">
        <f t="shared" si="10"/>
        <v>0</v>
      </c>
      <c r="AN43" s="94">
        <f t="shared" si="12"/>
        <v>0</v>
      </c>
      <c r="AO43" s="4">
        <f t="shared" si="12"/>
        <v>0</v>
      </c>
      <c r="AP43" s="4">
        <f t="shared" si="12"/>
        <v>0</v>
      </c>
      <c r="AQ43" s="4">
        <f t="shared" si="11"/>
        <v>0</v>
      </c>
      <c r="AR43" s="4">
        <f t="shared" si="11"/>
        <v>0</v>
      </c>
      <c r="AS43" s="4">
        <f t="shared" si="11"/>
        <v>0</v>
      </c>
      <c r="AT43" s="4">
        <f t="shared" si="11"/>
        <v>0</v>
      </c>
      <c r="AU43" s="4">
        <f t="shared" si="11"/>
        <v>0</v>
      </c>
      <c r="AV43" s="4">
        <f t="shared" si="11"/>
        <v>0</v>
      </c>
      <c r="AW43" s="4">
        <f t="shared" si="11"/>
        <v>0</v>
      </c>
      <c r="AX43" s="4">
        <f t="shared" si="11"/>
        <v>0</v>
      </c>
      <c r="AY43" s="4">
        <f t="shared" si="11"/>
        <v>0</v>
      </c>
      <c r="AZ43" s="4">
        <f t="shared" si="11"/>
        <v>0</v>
      </c>
      <c r="BA43" s="95">
        <f t="shared" si="11"/>
        <v>0</v>
      </c>
      <c r="BB43" s="96"/>
    </row>
    <row r="44" spans="1:54" s="97" customFormat="1" ht="24.75" customHeight="1">
      <c r="A44" s="39">
        <f t="shared" si="9"/>
        <v>39</v>
      </c>
      <c r="B44" s="51"/>
      <c r="C44" s="56"/>
      <c r="D44" s="57"/>
      <c r="E44" s="57"/>
      <c r="F44" s="58"/>
      <c r="G44" s="57"/>
      <c r="H44" s="39" t="str">
        <f t="shared" si="0"/>
        <v>Non</v>
      </c>
      <c r="I44" s="14">
        <f t="shared" si="1"/>
        <v>0</v>
      </c>
      <c r="J44" s="117"/>
      <c r="K44" s="147">
        <f t="shared" si="2"/>
        <v>0</v>
      </c>
      <c r="L44" s="15"/>
      <c r="M44" s="16"/>
      <c r="N44" s="54"/>
      <c r="O44" s="16"/>
      <c r="P44" s="54"/>
      <c r="Q44" s="55"/>
      <c r="R44" s="59"/>
      <c r="S44" s="16"/>
      <c r="T44" s="59"/>
      <c r="U44" s="55"/>
      <c r="V44" s="59"/>
      <c r="W44" s="16"/>
      <c r="X44" s="59"/>
      <c r="Y44" s="16"/>
      <c r="Z44" s="59"/>
      <c r="AA44" s="55"/>
      <c r="AB44" s="59"/>
      <c r="AC44" s="16"/>
      <c r="AD44" s="54"/>
      <c r="AE44" s="55"/>
      <c r="AF44" s="59"/>
      <c r="AG44" s="16"/>
      <c r="AH44" s="59"/>
      <c r="AI44" s="16"/>
      <c r="AJ44" s="55"/>
      <c r="AK44" s="82"/>
      <c r="AL44" s="4">
        <f t="shared" si="3"/>
        <v>0</v>
      </c>
      <c r="AM44" s="5">
        <f t="shared" si="10"/>
        <v>0</v>
      </c>
      <c r="AN44" s="94">
        <f t="shared" si="12"/>
        <v>0</v>
      </c>
      <c r="AO44" s="4">
        <f t="shared" si="12"/>
        <v>0</v>
      </c>
      <c r="AP44" s="4">
        <f t="shared" si="12"/>
        <v>0</v>
      </c>
      <c r="AQ44" s="4">
        <f t="shared" si="11"/>
        <v>0</v>
      </c>
      <c r="AR44" s="4">
        <f t="shared" si="11"/>
        <v>0</v>
      </c>
      <c r="AS44" s="4">
        <f t="shared" si="11"/>
        <v>0</v>
      </c>
      <c r="AT44" s="4">
        <f t="shared" si="11"/>
        <v>0</v>
      </c>
      <c r="AU44" s="4">
        <f t="shared" si="11"/>
        <v>0</v>
      </c>
      <c r="AV44" s="4">
        <f t="shared" si="11"/>
        <v>0</v>
      </c>
      <c r="AW44" s="4">
        <f t="shared" si="11"/>
        <v>0</v>
      </c>
      <c r="AX44" s="4">
        <f t="shared" si="11"/>
        <v>0</v>
      </c>
      <c r="AY44" s="4">
        <f t="shared" si="11"/>
        <v>0</v>
      </c>
      <c r="AZ44" s="4">
        <f t="shared" si="11"/>
        <v>0</v>
      </c>
      <c r="BA44" s="95">
        <f t="shared" si="11"/>
        <v>0</v>
      </c>
      <c r="BB44" s="96"/>
    </row>
    <row r="45" spans="1:54" s="97" customFormat="1" ht="24.75" customHeight="1" thickBot="1">
      <c r="A45" s="39">
        <f>A34+1</f>
        <v>30</v>
      </c>
      <c r="B45" s="51"/>
      <c r="C45" s="56"/>
      <c r="D45" s="57"/>
      <c r="E45" s="57"/>
      <c r="F45" s="58"/>
      <c r="G45" s="132"/>
      <c r="H45" s="39" t="str">
        <f t="shared" si="0"/>
        <v>Non</v>
      </c>
      <c r="I45" s="14">
        <f t="shared" si="1"/>
        <v>0</v>
      </c>
      <c r="J45" s="117"/>
      <c r="K45" s="147">
        <f t="shared" si="2"/>
        <v>0</v>
      </c>
      <c r="L45" s="15"/>
      <c r="M45" s="16"/>
      <c r="N45" s="54"/>
      <c r="O45" s="16"/>
      <c r="P45" s="54"/>
      <c r="Q45" s="55"/>
      <c r="R45" s="59"/>
      <c r="S45" s="16"/>
      <c r="T45" s="59"/>
      <c r="U45" s="55"/>
      <c r="V45" s="59"/>
      <c r="W45" s="16"/>
      <c r="X45" s="59"/>
      <c r="Y45" s="16"/>
      <c r="Z45" s="59"/>
      <c r="AA45" s="55"/>
      <c r="AB45" s="59"/>
      <c r="AC45" s="16"/>
      <c r="AD45" s="54"/>
      <c r="AE45" s="55"/>
      <c r="AF45" s="59"/>
      <c r="AG45" s="16"/>
      <c r="AH45" s="59"/>
      <c r="AI45" s="16"/>
      <c r="AJ45" s="55"/>
      <c r="AK45" s="82"/>
      <c r="AL45" s="4">
        <f t="shared" si="3"/>
        <v>0</v>
      </c>
      <c r="AM45" s="5">
        <f t="shared" si="8"/>
        <v>0</v>
      </c>
      <c r="AN45" s="94">
        <f t="shared" si="7"/>
        <v>0</v>
      </c>
      <c r="AO45" s="4">
        <f t="shared" si="7"/>
        <v>0</v>
      </c>
      <c r="AP45" s="4">
        <f t="shared" si="7"/>
        <v>0</v>
      </c>
      <c r="AQ45" s="4">
        <f t="shared" si="7"/>
        <v>0</v>
      </c>
      <c r="AR45" s="4">
        <f t="shared" si="7"/>
        <v>0</v>
      </c>
      <c r="AS45" s="4">
        <f t="shared" si="7"/>
        <v>0</v>
      </c>
      <c r="AT45" s="4">
        <f t="shared" si="7"/>
        <v>0</v>
      </c>
      <c r="AU45" s="4">
        <f t="shared" si="7"/>
        <v>0</v>
      </c>
      <c r="AV45" s="4">
        <f t="shared" si="7"/>
        <v>0</v>
      </c>
      <c r="AW45" s="4">
        <f t="shared" si="7"/>
        <v>0</v>
      </c>
      <c r="AX45" s="4">
        <f t="shared" si="7"/>
        <v>0</v>
      </c>
      <c r="AY45" s="4">
        <f t="shared" si="7"/>
        <v>0</v>
      </c>
      <c r="AZ45" s="4">
        <f t="shared" si="7"/>
        <v>0</v>
      </c>
      <c r="BA45" s="95">
        <f t="shared" si="7"/>
        <v>0</v>
      </c>
      <c r="BB45" s="96"/>
    </row>
    <row r="46" spans="1:54" s="97" customFormat="1" ht="24.75" customHeight="1" thickBot="1">
      <c r="A46" s="84"/>
      <c r="B46" s="85"/>
      <c r="C46" s="86" t="s">
        <v>6</v>
      </c>
      <c r="D46" s="86"/>
      <c r="E46" s="86"/>
      <c r="F46" s="86"/>
      <c r="G46" s="86"/>
      <c r="H46" s="85"/>
      <c r="I46" s="13"/>
      <c r="J46" s="85"/>
      <c r="K46" s="148"/>
      <c r="L46" s="87">
        <f>COUNT(L$6:L45)</f>
        <v>18</v>
      </c>
      <c r="M46" s="88">
        <f>COUNT(M$6:M45)</f>
        <v>18</v>
      </c>
      <c r="N46" s="89">
        <f>COUNT(N$6:N45)</f>
        <v>0</v>
      </c>
      <c r="O46" s="88">
        <f>COUNT(O$6:O45)</f>
        <v>0</v>
      </c>
      <c r="P46" s="89">
        <f>COUNT(P$6:P45)</f>
        <v>0</v>
      </c>
      <c r="Q46" s="90">
        <f>COUNT(Q$6:Q45)</f>
        <v>0</v>
      </c>
      <c r="R46" s="91">
        <f>COUNT(R$6:R45)</f>
        <v>0</v>
      </c>
      <c r="S46" s="88">
        <f>COUNT(S$6:S45)</f>
        <v>0</v>
      </c>
      <c r="T46" s="91">
        <f>COUNT(T$6:T45)</f>
        <v>0</v>
      </c>
      <c r="U46" s="90">
        <f>COUNT(U$6:U45)</f>
        <v>0</v>
      </c>
      <c r="V46" s="91">
        <f>COUNT(V$6:V45)</f>
        <v>0</v>
      </c>
      <c r="W46" s="88">
        <f>COUNT(W$6:W45)</f>
        <v>0</v>
      </c>
      <c r="X46" s="91">
        <f>COUNT(X$6:X45)</f>
        <v>0</v>
      </c>
      <c r="Y46" s="88">
        <f>COUNT(Y$6:Y45)</f>
        <v>0</v>
      </c>
      <c r="Z46" s="91">
        <f>COUNT(Z$6:Z45)</f>
        <v>0</v>
      </c>
      <c r="AA46" s="90">
        <f>COUNT(AA$6:AA45)</f>
        <v>0</v>
      </c>
      <c r="AB46" s="91">
        <f>COUNT(AB$6:AB45)</f>
        <v>0</v>
      </c>
      <c r="AC46" s="88">
        <f>COUNT(AC$6:AC45)</f>
        <v>0</v>
      </c>
      <c r="AD46" s="89">
        <f>COUNT(AD$6:AD45)</f>
        <v>0</v>
      </c>
      <c r="AE46" s="90">
        <f>COUNT(AE$6:AE45)</f>
        <v>0</v>
      </c>
      <c r="AF46" s="91">
        <f>COUNT(AF$6:AF45)</f>
        <v>0</v>
      </c>
      <c r="AG46" s="88">
        <f>COUNT(AG$6:AG45)</f>
        <v>0</v>
      </c>
      <c r="AH46" s="91">
        <f>COUNT(AH$6:AH45)</f>
        <v>0</v>
      </c>
      <c r="AI46" s="88">
        <f>COUNT(AI$6:AI45)</f>
        <v>0</v>
      </c>
      <c r="AJ46" s="90">
        <f>COUNT(AJ$6:AJ45)</f>
        <v>0</v>
      </c>
      <c r="AK46" s="92">
        <f>COUNT(AK$6:AK45)</f>
        <v>0</v>
      </c>
      <c r="AL46" s="4"/>
      <c r="AM46" s="5"/>
      <c r="AN46" s="125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7"/>
      <c r="BB46" s="96"/>
    </row>
    <row r="47" spans="1:54" ht="23.25" customHeight="1">
      <c r="A47" s="11"/>
      <c r="B47" s="40"/>
      <c r="D47" s="42"/>
      <c r="E47" s="42"/>
      <c r="F47" s="9" t="s">
        <v>15</v>
      </c>
      <c r="G47" s="43">
        <f>Nbcourse</f>
        <v>5</v>
      </c>
      <c r="I47" s="44"/>
      <c r="J47" s="11"/>
      <c r="K47" s="11"/>
      <c r="M47" s="45"/>
      <c r="N47" s="5"/>
      <c r="O47" s="5"/>
      <c r="T47" s="46"/>
      <c r="U47" s="5"/>
      <c r="V47" s="5"/>
      <c r="W47" s="5"/>
      <c r="X47" s="9" t="s">
        <v>16</v>
      </c>
      <c r="Y47" s="10">
        <f>classé/2</f>
        <v>2</v>
      </c>
      <c r="Z47" s="46" t="s">
        <v>17</v>
      </c>
      <c r="AA47" s="5"/>
      <c r="AB47" s="5"/>
      <c r="AC47" s="5"/>
      <c r="AD47" s="5"/>
      <c r="AE47" s="5"/>
      <c r="AF47" s="9"/>
      <c r="AG47" s="10"/>
      <c r="AH47" s="5"/>
      <c r="AI47" s="5"/>
      <c r="AJ47" s="5"/>
      <c r="AK47" s="47"/>
      <c r="AL47" s="47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42"/>
    </row>
    <row r="48" spans="1:54" ht="12.75">
      <c r="A48" s="11"/>
      <c r="B48" s="11"/>
      <c r="C48" s="42"/>
      <c r="D48" s="42"/>
      <c r="E48" s="42"/>
      <c r="F48" s="42"/>
      <c r="G48" s="42"/>
      <c r="H48" s="11"/>
      <c r="I48" s="44"/>
      <c r="J48" s="11"/>
      <c r="K48" s="1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47"/>
      <c r="AL48" s="47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42"/>
    </row>
    <row r="49" spans="1:54" ht="12.75">
      <c r="A49" s="11"/>
      <c r="B49" s="11"/>
      <c r="C49" s="48"/>
      <c r="D49" s="42"/>
      <c r="E49" s="42"/>
      <c r="F49" s="42"/>
      <c r="G49" s="42"/>
      <c r="H49" s="11"/>
      <c r="I49" s="44"/>
      <c r="J49" s="11"/>
      <c r="K49" s="1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47"/>
      <c r="AL49" s="47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42"/>
    </row>
    <row r="50" spans="1:54" ht="12.75">
      <c r="A50" s="11"/>
      <c r="B50" s="11"/>
      <c r="C50" s="48"/>
      <c r="D50" s="42"/>
      <c r="E50" s="42"/>
      <c r="F50" s="42"/>
      <c r="G50" s="42"/>
      <c r="H50" s="11"/>
      <c r="I50" s="44"/>
      <c r="J50" s="11"/>
      <c r="K50" s="1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47"/>
      <c r="AL50" s="47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42"/>
    </row>
    <row r="51" spans="1:54" ht="12.75">
      <c r="A51" s="11"/>
      <c r="B51" s="11"/>
      <c r="C51" s="48"/>
      <c r="D51" s="42"/>
      <c r="E51" s="42"/>
      <c r="F51" s="42"/>
      <c r="G51" s="42"/>
      <c r="H51" s="11"/>
      <c r="I51" s="44"/>
      <c r="J51" s="11"/>
      <c r="K51" s="1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47"/>
      <c r="AL51" s="47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45">
      <formula1>#REF!</formula1>
    </dataValidation>
  </dataValidations>
  <printOptions horizontalCentered="1"/>
  <pageMargins left="0.7874015748031497" right="0.7874015748031497" top="0.32" bottom="0.3937007874015748" header="0.1968503937007874" footer="0.1968503937007874"/>
  <pageSetup horizontalDpi="600" verticalDpi="600" orientation="portrait" paperSize="9" scale="57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L3" sqref="AL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19" t="s">
        <v>22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7" t="s">
        <v>10</v>
      </c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9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3" t="s">
        <v>21</v>
      </c>
      <c r="K3" s="167" t="s">
        <v>24</v>
      </c>
      <c r="L3" s="166">
        <v>42442</v>
      </c>
      <c r="M3" s="161"/>
      <c r="N3" s="161">
        <v>42526</v>
      </c>
      <c r="O3" s="161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1">
        <v>42645</v>
      </c>
      <c r="AK3" s="162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4"/>
      <c r="K4" s="168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/>
      <c r="U4" s="37"/>
      <c r="V4" s="36"/>
      <c r="W4" s="35"/>
      <c r="X4" s="36"/>
      <c r="Y4" s="35"/>
      <c r="Z4" s="36"/>
      <c r="AA4" s="37"/>
      <c r="AB4" s="36"/>
      <c r="AC4" s="35"/>
      <c r="AD4" s="38"/>
      <c r="AE4" s="37"/>
      <c r="AF4" s="36"/>
      <c r="AG4" s="35"/>
      <c r="AH4" s="36"/>
      <c r="AI4" s="35"/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5"/>
      <c r="K5" s="169"/>
      <c r="L5" s="135" t="s">
        <v>105</v>
      </c>
      <c r="M5" s="134"/>
      <c r="N5" s="135"/>
      <c r="O5" s="134"/>
      <c r="P5" s="133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3"/>
      <c r="AC5" s="134"/>
      <c r="AD5" s="133"/>
      <c r="AE5" s="134"/>
      <c r="AF5" s="133"/>
      <c r="AG5" s="134"/>
      <c r="AH5" s="133"/>
      <c r="AI5" s="134"/>
      <c r="AJ5" s="133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28"/>
      <c r="D6" s="113" t="s">
        <v>105</v>
      </c>
      <c r="E6" s="113"/>
      <c r="F6" s="114"/>
      <c r="G6" s="155" t="s">
        <v>30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104</v>
      </c>
      <c r="J6" s="116"/>
      <c r="K6" s="147">
        <f aca="true" t="shared" si="2" ref="K6:K35">COUNTIF(L$5:AK$5,$D6)*4</f>
        <v>4</v>
      </c>
      <c r="L6" s="118">
        <v>50</v>
      </c>
      <c r="M6" s="119">
        <v>50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27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18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7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7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152"/>
      <c r="E9" s="57"/>
      <c r="F9" s="58"/>
      <c r="G9" s="152"/>
      <c r="H9" s="39" t="str">
        <f t="shared" si="0"/>
        <v>Non</v>
      </c>
      <c r="I9" s="14">
        <f t="shared" si="1"/>
        <v>0</v>
      </c>
      <c r="J9" s="117"/>
      <c r="K9" s="147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2.5" customHeight="1">
      <c r="A10" s="39">
        <f t="shared" si="6"/>
        <v>5</v>
      </c>
      <c r="B10" s="51"/>
      <c r="C10" s="52"/>
      <c r="D10" s="57"/>
      <c r="E10" s="57"/>
      <c r="F10" s="58"/>
      <c r="G10" s="56"/>
      <c r="H10" s="39" t="str">
        <f t="shared" si="0"/>
        <v>Non</v>
      </c>
      <c r="I10" s="14">
        <f t="shared" si="1"/>
        <v>0</v>
      </c>
      <c r="J10" s="117"/>
      <c r="K10" s="147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152"/>
      <c r="E11" s="57"/>
      <c r="F11" s="58"/>
      <c r="G11" s="152"/>
      <c r="H11" s="39" t="str">
        <f t="shared" si="0"/>
        <v>Non</v>
      </c>
      <c r="I11" s="14">
        <f t="shared" si="1"/>
        <v>0</v>
      </c>
      <c r="J11" s="117"/>
      <c r="K11" s="147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7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7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14">
        <f t="shared" si="1"/>
        <v>0</v>
      </c>
      <c r="J16" s="117"/>
      <c r="K16" s="147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0</v>
      </c>
      <c r="AM16" s="5">
        <f t="shared" si="4"/>
        <v>0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aca="true" t="shared" si="8" ref="A19:A35">A18+1</f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8"/>
        <v>15</v>
      </c>
      <c r="B20" s="51"/>
      <c r="C20" s="52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8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8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8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8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8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4"/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8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4"/>
        <v>0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8"/>
        <v>22</v>
      </c>
      <c r="B27" s="51"/>
      <c r="C27" s="52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4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8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aca="true" t="shared" si="10" ref="AM28:AM35">COUNTA(L28:AK28)</f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8"/>
        <v>24</v>
      </c>
      <c r="B29" s="51"/>
      <c r="C29" s="52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0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8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0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8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0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8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0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8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0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1" ref="AQ33:BA33">IF($AM33&gt;Nbcourse+AQ$3-1-$J33,LARGE($L33:$AK33,Nbcourse+AQ$3-$J33),0)</f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95">
        <f t="shared" si="11"/>
        <v>0</v>
      </c>
      <c r="BB33" s="96"/>
      <c r="BC33" s="96"/>
    </row>
    <row r="34" spans="1:55" s="97" customFormat="1" ht="24.75" customHeight="1">
      <c r="A34" s="39">
        <f t="shared" si="8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0"/>
        <v>0</v>
      </c>
      <c r="AN34" s="94">
        <f aca="true" t="shared" si="12" ref="AN34:BA35">IF($AM34&gt;Nbcourse+AN$3-1-$J34,LARGE($L34:$AK34,Nbcourse+AN$3-$J34),0)</f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 thickBot="1">
      <c r="A35" s="39">
        <f t="shared" si="8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10"/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1</v>
      </c>
      <c r="M36" s="88">
        <f>COUNT(M$6:M35)</f>
        <v>1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/>
      <c r="U36" s="90"/>
      <c r="V36" s="91"/>
      <c r="W36" s="88"/>
      <c r="X36" s="91"/>
      <c r="Y36" s="88"/>
      <c r="Z36" s="91"/>
      <c r="AA36" s="90"/>
      <c r="AB36" s="91"/>
      <c r="AC36" s="88"/>
      <c r="AD36" s="89"/>
      <c r="AE36" s="90"/>
      <c r="AF36" s="91"/>
      <c r="AG36" s="88"/>
      <c r="AH36" s="91"/>
      <c r="AI36" s="88"/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57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L3" sqref="AL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93" t="s">
        <v>26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7" t="s">
        <v>10</v>
      </c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9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3" t="s">
        <v>21</v>
      </c>
      <c r="K3" s="167" t="s">
        <v>24</v>
      </c>
      <c r="L3" s="166">
        <v>42442</v>
      </c>
      <c r="M3" s="161"/>
      <c r="N3" s="161">
        <v>42526</v>
      </c>
      <c r="O3" s="161"/>
      <c r="P3" s="160" t="s">
        <v>5</v>
      </c>
      <c r="Q3" s="160"/>
      <c r="R3" s="160" t="s">
        <v>7</v>
      </c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1">
        <v>42645</v>
      </c>
      <c r="AK3" s="162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4"/>
      <c r="K4" s="168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5"/>
      <c r="K5" s="169"/>
      <c r="L5" s="135" t="s">
        <v>106</v>
      </c>
      <c r="M5" s="134"/>
      <c r="N5" s="135"/>
      <c r="O5" s="134"/>
      <c r="P5" s="135"/>
      <c r="Q5" s="134"/>
      <c r="R5" s="135"/>
      <c r="S5" s="134"/>
      <c r="T5" s="135"/>
      <c r="U5" s="134"/>
      <c r="V5" s="133"/>
      <c r="W5" s="134"/>
      <c r="X5" s="133"/>
      <c r="Y5" s="134"/>
      <c r="Z5" s="135"/>
      <c r="AA5" s="134"/>
      <c r="AB5" s="133"/>
      <c r="AC5" s="134"/>
      <c r="AD5" s="133"/>
      <c r="AE5" s="134"/>
      <c r="AF5" s="133"/>
      <c r="AG5" s="134"/>
      <c r="AH5" s="133"/>
      <c r="AI5" s="134"/>
      <c r="AJ5" s="135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12"/>
      <c r="D6" s="113" t="s">
        <v>106</v>
      </c>
      <c r="E6" s="113"/>
      <c r="F6" s="114"/>
      <c r="G6" s="155" t="s">
        <v>31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94</v>
      </c>
      <c r="J6" s="116"/>
      <c r="K6" s="150">
        <f aca="true" t="shared" si="2" ref="K6:K35">COUNTIF(L$5:AK$5,$D6)*4</f>
        <v>4</v>
      </c>
      <c r="L6" s="118">
        <v>40</v>
      </c>
      <c r="M6" s="119">
        <v>50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2"/>
      <c r="AK6" s="82"/>
      <c r="AL6" s="4">
        <f aca="true" t="shared" si="3" ref="AL6:AL35">MAX(L6:AK6)</f>
        <v>50</v>
      </c>
      <c r="AM6" s="5">
        <f aca="true" t="shared" si="4" ref="AM6:AM24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 t="s">
        <v>107</v>
      </c>
      <c r="E7" s="57"/>
      <c r="F7" s="58"/>
      <c r="G7" s="152" t="s">
        <v>62</v>
      </c>
      <c r="H7" s="39" t="str">
        <f t="shared" si="0"/>
        <v>Non</v>
      </c>
      <c r="I7" s="14">
        <f t="shared" si="1"/>
        <v>90</v>
      </c>
      <c r="J7" s="117"/>
      <c r="K7" s="147">
        <f t="shared" si="2"/>
        <v>0</v>
      </c>
      <c r="L7" s="15">
        <v>50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/>
      <c r="E8" s="57"/>
      <c r="F8" s="58"/>
      <c r="G8" s="132"/>
      <c r="H8" s="39" t="str">
        <f t="shared" si="0"/>
        <v>Non</v>
      </c>
      <c r="I8" s="14">
        <f t="shared" si="1"/>
        <v>0</v>
      </c>
      <c r="J8" s="117"/>
      <c r="K8" s="147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152"/>
      <c r="E9" s="57"/>
      <c r="F9" s="58"/>
      <c r="G9" s="152"/>
      <c r="H9" s="39" t="str">
        <f t="shared" si="0"/>
        <v>Non</v>
      </c>
      <c r="I9" s="14">
        <f t="shared" si="1"/>
        <v>0</v>
      </c>
      <c r="J9" s="117"/>
      <c r="K9" s="147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7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7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7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7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129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7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132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2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2</v>
      </c>
      <c r="M36" s="88">
        <f>COUNT(M$6:M35)</f>
        <v>2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L3" sqref="AL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9" t="s">
        <v>44</v>
      </c>
      <c r="I1" s="17"/>
      <c r="L1" s="19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7" t="s">
        <v>10</v>
      </c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9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3" t="s">
        <v>21</v>
      </c>
      <c r="K3" s="167" t="s">
        <v>24</v>
      </c>
      <c r="L3" s="166">
        <v>42442</v>
      </c>
      <c r="M3" s="161"/>
      <c r="N3" s="161">
        <v>42526</v>
      </c>
      <c r="O3" s="161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1">
        <v>42645</v>
      </c>
      <c r="AK3" s="162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4"/>
      <c r="K4" s="168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5"/>
      <c r="K5" s="169"/>
      <c r="L5" s="135" t="s">
        <v>108</v>
      </c>
      <c r="M5" s="134"/>
      <c r="N5" s="133"/>
      <c r="O5" s="134"/>
      <c r="P5" s="133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5"/>
      <c r="AC5" s="134"/>
      <c r="AD5" s="133"/>
      <c r="AE5" s="134"/>
      <c r="AF5" s="133"/>
      <c r="AG5" s="134"/>
      <c r="AH5" s="133"/>
      <c r="AI5" s="134"/>
      <c r="AJ5" s="135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57" t="s">
        <v>109</v>
      </c>
      <c r="E6" s="57"/>
      <c r="F6" s="58"/>
      <c r="G6" s="152" t="s">
        <v>30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90</v>
      </c>
      <c r="J6" s="116"/>
      <c r="K6" s="147">
        <f aca="true" t="shared" si="2" ref="K6:K35">COUNTIF(L$5:AK$5,$D6)*4</f>
        <v>0</v>
      </c>
      <c r="L6" s="118">
        <v>50</v>
      </c>
      <c r="M6" s="119">
        <v>40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35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2"/>
      <c r="D7" s="57" t="s">
        <v>108</v>
      </c>
      <c r="E7" s="57"/>
      <c r="F7" s="58"/>
      <c r="G7" s="152" t="s">
        <v>30</v>
      </c>
      <c r="H7" s="39" t="str">
        <f t="shared" si="0"/>
        <v>Non</v>
      </c>
      <c r="I7" s="14">
        <f t="shared" si="1"/>
        <v>86</v>
      </c>
      <c r="J7" s="117"/>
      <c r="K7" s="147">
        <f t="shared" si="2"/>
        <v>4</v>
      </c>
      <c r="L7" s="15">
        <v>32</v>
      </c>
      <c r="M7" s="16">
        <v>50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 t="s">
        <v>113</v>
      </c>
      <c r="E8" s="57"/>
      <c r="F8" s="58"/>
      <c r="G8" s="152" t="s">
        <v>30</v>
      </c>
      <c r="H8" s="39" t="str">
        <f t="shared" si="0"/>
        <v>Non</v>
      </c>
      <c r="I8" s="14">
        <f t="shared" si="1"/>
        <v>60</v>
      </c>
      <c r="J8" s="117"/>
      <c r="K8" s="147">
        <f t="shared" si="2"/>
        <v>0</v>
      </c>
      <c r="L8" s="15">
        <v>40</v>
      </c>
      <c r="M8" s="16">
        <v>20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40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 t="s">
        <v>110</v>
      </c>
      <c r="E9" s="57"/>
      <c r="F9" s="58"/>
      <c r="G9" s="152" t="s">
        <v>30</v>
      </c>
      <c r="H9" s="39" t="str">
        <f t="shared" si="0"/>
        <v>Non</v>
      </c>
      <c r="I9" s="14">
        <f t="shared" si="1"/>
        <v>58</v>
      </c>
      <c r="J9" s="117"/>
      <c r="K9" s="147">
        <f t="shared" si="2"/>
        <v>0</v>
      </c>
      <c r="L9" s="15">
        <v>26</v>
      </c>
      <c r="M9" s="16">
        <v>32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aca="true" t="shared" si="7" ref="A10:A15">A9+1</f>
        <v>5</v>
      </c>
      <c r="B10" s="51"/>
      <c r="C10" s="56"/>
      <c r="D10" s="57" t="s">
        <v>111</v>
      </c>
      <c r="E10" s="57"/>
      <c r="F10" s="58"/>
      <c r="G10" s="152" t="s">
        <v>30</v>
      </c>
      <c r="H10" s="39" t="str">
        <f t="shared" si="0"/>
        <v>Non</v>
      </c>
      <c r="I10" s="14">
        <f t="shared" si="1"/>
        <v>48</v>
      </c>
      <c r="J10" s="117"/>
      <c r="K10" s="147">
        <f t="shared" si="2"/>
        <v>0</v>
      </c>
      <c r="L10" s="15">
        <v>22</v>
      </c>
      <c r="M10" s="16">
        <v>26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26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7"/>
        <v>6</v>
      </c>
      <c r="B11" s="51"/>
      <c r="C11" s="56"/>
      <c r="D11" s="57" t="s">
        <v>112</v>
      </c>
      <c r="E11" s="57"/>
      <c r="F11" s="58"/>
      <c r="G11" s="152" t="s">
        <v>114</v>
      </c>
      <c r="H11" s="39" t="str">
        <f t="shared" si="0"/>
        <v>Non</v>
      </c>
      <c r="I11" s="14">
        <f t="shared" si="1"/>
        <v>42</v>
      </c>
      <c r="J11" s="117"/>
      <c r="K11" s="147">
        <f t="shared" si="2"/>
        <v>0</v>
      </c>
      <c r="L11" s="15">
        <v>20</v>
      </c>
      <c r="M11" s="16">
        <v>22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7"/>
        <v>7</v>
      </c>
      <c r="B12" s="51"/>
      <c r="C12" s="56"/>
      <c r="D12" s="152"/>
      <c r="E12" s="57"/>
      <c r="F12" s="58"/>
      <c r="G12" s="152"/>
      <c r="H12" s="39" t="str">
        <f t="shared" si="0"/>
        <v>Non</v>
      </c>
      <c r="I12" s="14">
        <f t="shared" si="1"/>
        <v>0</v>
      </c>
      <c r="J12" s="117"/>
      <c r="K12" s="147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7"/>
        <v>8</v>
      </c>
      <c r="B13" s="51"/>
      <c r="C13" s="56"/>
      <c r="D13" s="57"/>
      <c r="E13" s="57"/>
      <c r="F13" s="58"/>
      <c r="G13" s="132"/>
      <c r="H13" s="39" t="str">
        <f t="shared" si="0"/>
        <v>Non</v>
      </c>
      <c r="I13" s="14">
        <f t="shared" si="1"/>
        <v>0</v>
      </c>
      <c r="J13" s="117"/>
      <c r="K13" s="147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7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7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7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8" ref="AN16:BA35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9" ref="AM25:AM34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1" ref="AN34:BA34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8"/>
        <v>0</v>
      </c>
      <c r="AO35" s="4">
        <f t="shared" si="8"/>
        <v>0</v>
      </c>
      <c r="AP35" s="4">
        <f t="shared" si="8"/>
        <v>0</v>
      </c>
      <c r="AQ35" s="4">
        <f t="shared" si="8"/>
        <v>0</v>
      </c>
      <c r="AR35" s="4">
        <f t="shared" si="8"/>
        <v>0</v>
      </c>
      <c r="AS35" s="4">
        <f t="shared" si="8"/>
        <v>0</v>
      </c>
      <c r="AT35" s="4">
        <f t="shared" si="8"/>
        <v>0</v>
      </c>
      <c r="AU35" s="4">
        <f t="shared" si="8"/>
        <v>0</v>
      </c>
      <c r="AV35" s="4">
        <f t="shared" si="8"/>
        <v>0</v>
      </c>
      <c r="AW35" s="4">
        <f t="shared" si="8"/>
        <v>0</v>
      </c>
      <c r="AX35" s="4">
        <f t="shared" si="8"/>
        <v>0</v>
      </c>
      <c r="AY35" s="4">
        <f t="shared" si="8"/>
        <v>0</v>
      </c>
      <c r="AZ35" s="4">
        <f t="shared" si="8"/>
        <v>0</v>
      </c>
      <c r="BA35" s="95">
        <f t="shared" si="8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6</v>
      </c>
      <c r="M36" s="88">
        <f>COUNT(M$6:M35)</f>
        <v>6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49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2" fitToWidth="1" horizontalDpi="600" verticalDpi="600" orientation="landscape" paperSize="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L3" sqref="AL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19" t="s">
        <v>127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7" t="s">
        <v>10</v>
      </c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9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3" t="s">
        <v>21</v>
      </c>
      <c r="K3" s="167" t="s">
        <v>24</v>
      </c>
      <c r="L3" s="166">
        <v>42442</v>
      </c>
      <c r="M3" s="161"/>
      <c r="N3" s="161">
        <v>42526</v>
      </c>
      <c r="O3" s="161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1">
        <v>42645</v>
      </c>
      <c r="AK3" s="162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4"/>
      <c r="K4" s="168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5"/>
      <c r="K5" s="169"/>
      <c r="L5" s="135" t="s">
        <v>115</v>
      </c>
      <c r="M5" s="134"/>
      <c r="N5" s="135"/>
      <c r="O5" s="134"/>
      <c r="P5" s="133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3"/>
      <c r="AC5" s="134"/>
      <c r="AD5" s="135"/>
      <c r="AE5" s="134"/>
      <c r="AF5" s="135"/>
      <c r="AG5" s="134"/>
      <c r="AH5" s="133"/>
      <c r="AI5" s="134"/>
      <c r="AJ5" s="135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8" t="s">
        <v>115</v>
      </c>
      <c r="E6" s="8"/>
      <c r="F6" s="58"/>
      <c r="G6" s="152" t="s">
        <v>101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104</v>
      </c>
      <c r="J6" s="116"/>
      <c r="K6" s="150">
        <f aca="true" t="shared" si="2" ref="K6:K35">COUNTIF(L$5:AK$5,$D6)*4</f>
        <v>4</v>
      </c>
      <c r="L6" s="118">
        <v>50</v>
      </c>
      <c r="M6" s="119">
        <v>50</v>
      </c>
      <c r="N6" s="120"/>
      <c r="O6" s="119"/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24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 t="e">
        <f>#REF!</f>
        <v>#REF!</v>
      </c>
    </row>
    <row r="7" spans="1:55" s="97" customFormat="1" ht="24.75" customHeight="1">
      <c r="A7" s="39">
        <f aca="true" t="shared" si="6" ref="A7:A35">A6+1</f>
        <v>2</v>
      </c>
      <c r="B7" s="51"/>
      <c r="C7" s="52"/>
      <c r="D7" s="152" t="s">
        <v>116</v>
      </c>
      <c r="E7" s="57"/>
      <c r="F7" s="58"/>
      <c r="G7" s="152" t="s">
        <v>5</v>
      </c>
      <c r="H7" s="39" t="str">
        <f t="shared" si="0"/>
        <v>Non</v>
      </c>
      <c r="I7" s="14">
        <f t="shared" si="1"/>
        <v>72</v>
      </c>
      <c r="J7" s="117"/>
      <c r="K7" s="147">
        <f t="shared" si="2"/>
        <v>0</v>
      </c>
      <c r="L7" s="15">
        <v>32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40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 t="e">
        <f>#REF!</f>
        <v>#REF!</v>
      </c>
    </row>
    <row r="8" spans="1:55" s="97" customFormat="1" ht="24.75" customHeight="1">
      <c r="A8" s="39">
        <f t="shared" si="6"/>
        <v>3</v>
      </c>
      <c r="B8" s="51"/>
      <c r="C8" s="52"/>
      <c r="D8" s="152" t="s">
        <v>117</v>
      </c>
      <c r="E8" s="57"/>
      <c r="F8" s="58"/>
      <c r="G8" s="152" t="s">
        <v>30</v>
      </c>
      <c r="H8" s="39" t="str">
        <f t="shared" si="0"/>
        <v>Non</v>
      </c>
      <c r="I8" s="14">
        <f t="shared" si="1"/>
        <v>72</v>
      </c>
      <c r="J8" s="117"/>
      <c r="K8" s="147">
        <f t="shared" si="2"/>
        <v>0</v>
      </c>
      <c r="L8" s="15">
        <v>40</v>
      </c>
      <c r="M8" s="16">
        <v>32</v>
      </c>
      <c r="N8" s="54"/>
      <c r="O8" s="16"/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40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 t="e">
        <f>#REF!</f>
        <v>#REF!</v>
      </c>
    </row>
    <row r="9" spans="1:55" s="97" customFormat="1" ht="24.75" customHeight="1">
      <c r="A9" s="39">
        <f t="shared" si="6"/>
        <v>4</v>
      </c>
      <c r="B9" s="51"/>
      <c r="C9" s="52"/>
      <c r="D9" s="57" t="s">
        <v>124</v>
      </c>
      <c r="E9" s="57"/>
      <c r="F9" s="58"/>
      <c r="G9" s="152" t="s">
        <v>30</v>
      </c>
      <c r="H9" s="39" t="str">
        <f t="shared" si="0"/>
        <v>Non</v>
      </c>
      <c r="I9" s="14">
        <f t="shared" si="1"/>
        <v>52</v>
      </c>
      <c r="J9" s="117"/>
      <c r="K9" s="147">
        <f t="shared" si="2"/>
        <v>0</v>
      </c>
      <c r="L9" s="15">
        <v>26</v>
      </c>
      <c r="M9" s="16">
        <v>26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26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 t="e">
        <f>#REF!</f>
        <v>#REF!</v>
      </c>
    </row>
    <row r="10" spans="1:55" s="97" customFormat="1" ht="24.75" customHeight="1">
      <c r="A10" s="39">
        <f t="shared" si="6"/>
        <v>5</v>
      </c>
      <c r="B10" s="51"/>
      <c r="C10" s="52"/>
      <c r="D10" s="57"/>
      <c r="E10" s="8"/>
      <c r="F10" s="53"/>
      <c r="G10" s="8"/>
      <c r="H10" s="39" t="str">
        <f t="shared" si="0"/>
        <v>Non</v>
      </c>
      <c r="I10" s="14">
        <f t="shared" si="1"/>
        <v>0</v>
      </c>
      <c r="J10" s="117"/>
      <c r="K10" s="147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 t="e">
        <f>#REF!</f>
        <v>#REF!</v>
      </c>
    </row>
    <row r="11" spans="1:55" s="97" customFormat="1" ht="24.75" customHeight="1">
      <c r="A11" s="39">
        <f>A10+1</f>
        <v>6</v>
      </c>
      <c r="B11" s="51"/>
      <c r="C11" s="52"/>
      <c r="D11" s="57"/>
      <c r="E11" s="8"/>
      <c r="F11" s="53"/>
      <c r="G11" s="8"/>
      <c r="H11" s="39" t="str">
        <f t="shared" si="0"/>
        <v>Non</v>
      </c>
      <c r="I11" s="14">
        <f t="shared" si="1"/>
        <v>0</v>
      </c>
      <c r="J11" s="117"/>
      <c r="K11" s="147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 t="e">
        <f>#REF!</f>
        <v>#REF!</v>
      </c>
    </row>
    <row r="12" spans="1:55" s="97" customFormat="1" ht="24.75" customHeight="1">
      <c r="A12" s="39">
        <f t="shared" si="6"/>
        <v>7</v>
      </c>
      <c r="B12" s="51"/>
      <c r="C12" s="52"/>
      <c r="D12" s="152"/>
      <c r="E12" s="57"/>
      <c r="F12" s="58"/>
      <c r="G12" s="152"/>
      <c r="H12" s="39" t="str">
        <f t="shared" si="0"/>
        <v>Non</v>
      </c>
      <c r="I12" s="14">
        <f t="shared" si="1"/>
        <v>0</v>
      </c>
      <c r="J12" s="117"/>
      <c r="K12" s="147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 t="e">
        <f>#REF!</f>
        <v>#REF!</v>
      </c>
    </row>
    <row r="13" spans="1:55" s="97" customFormat="1" ht="24.75" customHeight="1">
      <c r="A13" s="39">
        <f t="shared" si="6"/>
        <v>8</v>
      </c>
      <c r="B13" s="51"/>
      <c r="C13" s="52"/>
      <c r="D13" s="57"/>
      <c r="E13" s="57"/>
      <c r="F13" s="58"/>
      <c r="G13" s="152"/>
      <c r="H13" s="39" t="str">
        <f t="shared" si="0"/>
        <v>Non</v>
      </c>
      <c r="I13" s="14">
        <f t="shared" si="1"/>
        <v>0</v>
      </c>
      <c r="J13" s="117"/>
      <c r="K13" s="147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 t="e">
        <f>#REF!</f>
        <v>#REF!</v>
      </c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8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 t="e">
        <f>#REF!</f>
        <v>#REF!</v>
      </c>
    </row>
    <row r="15" spans="1:55" s="97" customFormat="1" ht="24.75" customHeight="1">
      <c r="A15" s="39">
        <f t="shared" si="6"/>
        <v>10</v>
      </c>
      <c r="B15" s="51"/>
      <c r="C15" s="52"/>
      <c r="D15" s="57"/>
      <c r="E15" s="57"/>
      <c r="F15" s="53"/>
      <c r="G15" s="8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 t="e">
        <f>#REF!</f>
        <v>#REF!</v>
      </c>
    </row>
    <row r="16" spans="1:55" s="97" customFormat="1" ht="24.75" customHeight="1">
      <c r="A16" s="62">
        <f t="shared" si="6"/>
        <v>11</v>
      </c>
      <c r="B16" s="61"/>
      <c r="C16" s="71"/>
      <c r="D16" s="57"/>
      <c r="E16" s="68"/>
      <c r="F16" s="69"/>
      <c r="G16" s="153"/>
      <c r="H16" s="39" t="str">
        <f t="shared" si="0"/>
        <v>Non</v>
      </c>
      <c r="I16" s="63">
        <f t="shared" si="1"/>
        <v>0</v>
      </c>
      <c r="J16" s="124"/>
      <c r="K16" s="147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 t="e">
        <f>#REF!</f>
        <v>#REF!</v>
      </c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152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 t="e">
        <f>#REF!</f>
        <v>#REF!</v>
      </c>
    </row>
    <row r="18" spans="1:55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 t="e">
        <f>#REF!</f>
        <v>#REF!</v>
      </c>
    </row>
    <row r="19" spans="1:55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 t="e">
        <f>#REF!</f>
        <v>#REF!</v>
      </c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 t="e">
        <f>#REF!</f>
        <v>#REF!</v>
      </c>
    </row>
    <row r="21" spans="1:55" s="97" customFormat="1" ht="24.75" customHeight="1">
      <c r="A21" s="39">
        <f t="shared" si="6"/>
        <v>16</v>
      </c>
      <c r="B21" s="51"/>
      <c r="C21" s="52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4</v>
      </c>
      <c r="M36" s="88">
        <f>COUNT(M$6:M35)</f>
        <v>4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1" fitToWidth="1" horizontalDpi="600" verticalDpi="600" orientation="portrait" paperSize="9" scale="81" r:id="rId3"/>
  <headerFooter alignWithMargins="0">
    <oddFooter>&amp;C&amp;"Times New Roman,Gras italique"Page &amp;P / &amp;N&amp;R&amp;"Times New Roman,Italique"&amp;D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L3" sqref="AL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19" t="s">
        <v>128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7" t="s">
        <v>10</v>
      </c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9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3" t="s">
        <v>21</v>
      </c>
      <c r="K3" s="167" t="s">
        <v>24</v>
      </c>
      <c r="L3" s="166">
        <v>42442</v>
      </c>
      <c r="M3" s="161"/>
      <c r="N3" s="161">
        <v>42526</v>
      </c>
      <c r="O3" s="161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1">
        <v>42645</v>
      </c>
      <c r="AK3" s="162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4"/>
      <c r="K4" s="168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5"/>
      <c r="K5" s="169"/>
      <c r="L5" s="135" t="s">
        <v>118</v>
      </c>
      <c r="M5" s="134"/>
      <c r="N5" s="135"/>
      <c r="O5" s="134"/>
      <c r="P5" s="133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3"/>
      <c r="AC5" s="134"/>
      <c r="AD5" s="135"/>
      <c r="AE5" s="134"/>
      <c r="AF5" s="135"/>
      <c r="AG5" s="134"/>
      <c r="AH5" s="133"/>
      <c r="AI5" s="134"/>
      <c r="AJ5" s="135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28"/>
      <c r="D6" s="113" t="s">
        <v>118</v>
      </c>
      <c r="E6" s="113"/>
      <c r="F6" s="114"/>
      <c r="G6" s="113" t="s">
        <v>30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104</v>
      </c>
      <c r="J6" s="116"/>
      <c r="K6" s="147">
        <f aca="true" t="shared" si="2" ref="K6:K35">COUNTIF(L$5:AK$5,$D6)*4</f>
        <v>4</v>
      </c>
      <c r="L6" s="118">
        <v>50</v>
      </c>
      <c r="M6" s="119">
        <v>50</v>
      </c>
      <c r="N6" s="120"/>
      <c r="O6" s="119"/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35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2"/>
      <c r="D7" s="152" t="s">
        <v>119</v>
      </c>
      <c r="E7" s="8"/>
      <c r="F7" s="53"/>
      <c r="G7" s="8" t="s">
        <v>30</v>
      </c>
      <c r="H7" s="39" t="str">
        <f t="shared" si="0"/>
        <v>Non</v>
      </c>
      <c r="I7" s="14">
        <f t="shared" si="1"/>
        <v>80</v>
      </c>
      <c r="J7" s="117"/>
      <c r="K7" s="147">
        <f t="shared" si="2"/>
        <v>0</v>
      </c>
      <c r="L7" s="15">
        <v>40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40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6"/>
      <c r="D8" s="57" t="s">
        <v>121</v>
      </c>
      <c r="E8" s="57"/>
      <c r="F8" s="58"/>
      <c r="G8" s="57" t="s">
        <v>104</v>
      </c>
      <c r="H8" s="39" t="str">
        <f t="shared" si="0"/>
        <v>Non</v>
      </c>
      <c r="I8" s="14">
        <f t="shared" si="1"/>
        <v>58</v>
      </c>
      <c r="J8" s="117"/>
      <c r="K8" s="147">
        <f t="shared" si="2"/>
        <v>0</v>
      </c>
      <c r="L8" s="15">
        <v>32</v>
      </c>
      <c r="M8" s="16">
        <v>26</v>
      </c>
      <c r="N8" s="54"/>
      <c r="O8" s="16"/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2"/>
      <c r="D9" s="57" t="s">
        <v>120</v>
      </c>
      <c r="E9" s="8"/>
      <c r="F9" s="53"/>
      <c r="G9" s="8" t="s">
        <v>75</v>
      </c>
      <c r="H9" s="39" t="str">
        <f t="shared" si="0"/>
        <v>Non</v>
      </c>
      <c r="I9" s="14">
        <f t="shared" si="1"/>
        <v>54</v>
      </c>
      <c r="J9" s="117"/>
      <c r="K9" s="147">
        <f t="shared" si="2"/>
        <v>0</v>
      </c>
      <c r="L9" s="15">
        <v>22</v>
      </c>
      <c r="M9" s="16">
        <v>32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57" t="s">
        <v>123</v>
      </c>
      <c r="E10" s="57"/>
      <c r="F10" s="58"/>
      <c r="G10" s="8" t="s">
        <v>33</v>
      </c>
      <c r="H10" s="39" t="str">
        <f t="shared" si="0"/>
        <v>Non</v>
      </c>
      <c r="I10" s="14">
        <f t="shared" si="1"/>
        <v>46</v>
      </c>
      <c r="J10" s="117"/>
      <c r="K10" s="147">
        <f t="shared" si="2"/>
        <v>0</v>
      </c>
      <c r="L10" s="15">
        <v>26</v>
      </c>
      <c r="M10" s="16">
        <v>20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26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2"/>
      <c r="D11" s="57" t="s">
        <v>122</v>
      </c>
      <c r="E11" s="8"/>
      <c r="F11" s="53"/>
      <c r="G11" s="8" t="s">
        <v>30</v>
      </c>
      <c r="H11" s="39" t="str">
        <f t="shared" si="0"/>
        <v>Non</v>
      </c>
      <c r="I11" s="14">
        <f t="shared" si="1"/>
        <v>40</v>
      </c>
      <c r="J11" s="117"/>
      <c r="K11" s="147">
        <f t="shared" si="2"/>
        <v>0</v>
      </c>
      <c r="L11" s="15">
        <v>18</v>
      </c>
      <c r="M11" s="16">
        <v>22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2"/>
      <c r="D12" s="57" t="s">
        <v>126</v>
      </c>
      <c r="E12" s="57"/>
      <c r="F12" s="58"/>
      <c r="G12" s="57" t="s">
        <v>101</v>
      </c>
      <c r="H12" s="39" t="str">
        <f t="shared" si="0"/>
        <v>Non</v>
      </c>
      <c r="I12" s="14">
        <f t="shared" si="1"/>
        <v>38</v>
      </c>
      <c r="J12" s="117"/>
      <c r="K12" s="147">
        <f t="shared" si="2"/>
        <v>0</v>
      </c>
      <c r="L12" s="15">
        <v>20</v>
      </c>
      <c r="M12" s="16">
        <v>18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2"/>
      <c r="D13" s="57" t="s">
        <v>125</v>
      </c>
      <c r="E13" s="57"/>
      <c r="F13" s="58"/>
      <c r="G13" s="57" t="s">
        <v>30</v>
      </c>
      <c r="H13" s="39" t="str">
        <f t="shared" si="0"/>
        <v>Non</v>
      </c>
      <c r="I13" s="14">
        <f t="shared" si="1"/>
        <v>38</v>
      </c>
      <c r="J13" s="117"/>
      <c r="K13" s="147">
        <f t="shared" si="2"/>
        <v>0</v>
      </c>
      <c r="L13" s="15">
        <v>19</v>
      </c>
      <c r="M13" s="16">
        <v>19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19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8"/>
      <c r="E15" s="8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71"/>
      <c r="D16" s="57"/>
      <c r="E16" s="68"/>
      <c r="F16" s="69"/>
      <c r="G16" s="68"/>
      <c r="H16" s="39" t="str">
        <f t="shared" si="0"/>
        <v>Non</v>
      </c>
      <c r="I16" s="63">
        <f t="shared" si="1"/>
        <v>0</v>
      </c>
      <c r="J16" s="124"/>
      <c r="K16" s="147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57"/>
      <c r="E17" s="57"/>
      <c r="F17" s="53"/>
      <c r="G17" s="8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>COUNTA(L26:AK26)</f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>COUNTA(L27:AK27)</f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>COUNTA(L28:AK28)</f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aca="true" t="shared" si="8" ref="AM29:AM34">COUNTA(L29:AK29)</f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8</v>
      </c>
      <c r="M36" s="88">
        <f>COUNT(M$6:M35)</f>
        <v>8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51" t="s">
        <v>37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5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Patrick VIZATELLE</cp:lastModifiedBy>
  <cp:lastPrinted>2011-10-23T16:42:54Z</cp:lastPrinted>
  <dcterms:created xsi:type="dcterms:W3CDTF">2000-07-20T15:00:17Z</dcterms:created>
  <dcterms:modified xsi:type="dcterms:W3CDTF">2016-03-22T12:12:48Z</dcterms:modified>
  <cp:category/>
  <cp:version/>
  <cp:contentType/>
  <cp:contentStatus/>
</cp:coreProperties>
</file>